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LANNING OFFICE\Desktop\DDDP Inputs\"/>
    </mc:Choice>
  </mc:AlternateContent>
  <xr:revisionPtr revIDLastSave="0" documentId="13_ncr:1_{C9E3D973-C7DA-492A-B083-A6E1854E056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edited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2" i="3" l="1"/>
  <c r="J110" i="3"/>
  <c r="H6" i="3"/>
  <c r="E79" i="3" l="1"/>
  <c r="E83" i="3" l="1"/>
  <c r="E120" i="3"/>
  <c r="E117" i="3"/>
  <c r="E112" i="3"/>
  <c r="E107" i="3"/>
  <c r="E103" i="3"/>
  <c r="E73" i="3"/>
  <c r="E63" i="3"/>
  <c r="E40" i="3"/>
  <c r="E36" i="3"/>
  <c r="E32" i="3"/>
  <c r="E24" i="3"/>
  <c r="E19" i="3"/>
  <c r="D156" i="2"/>
  <c r="D151" i="2"/>
  <c r="D145" i="2"/>
  <c r="D140" i="2"/>
  <c r="D146" i="2" s="1"/>
  <c r="D133" i="2"/>
  <c r="D129" i="2"/>
  <c r="D96" i="2"/>
  <c r="D88" i="2"/>
  <c r="F86" i="2"/>
  <c r="D82" i="2"/>
  <c r="D74" i="2"/>
  <c r="I66" i="2"/>
  <c r="D62" i="2"/>
  <c r="D41" i="2"/>
  <c r="D38" i="2"/>
  <c r="D34" i="2"/>
  <c r="D30" i="2"/>
  <c r="D22" i="2"/>
  <c r="D17" i="2"/>
  <c r="H105" i="3" l="1"/>
  <c r="E121" i="3"/>
  <c r="H121" i="3" s="1"/>
  <c r="D158" i="2"/>
  <c r="D162" i="2" s="1"/>
  <c r="G150" i="2" s="1"/>
  <c r="D89" i="2"/>
  <c r="D134" i="2"/>
  <c r="H162" i="2"/>
  <c r="D157" i="2"/>
  <c r="H86" i="1"/>
  <c r="F158" i="2" l="1"/>
  <c r="F82" i="1"/>
  <c r="F129" i="1" l="1"/>
  <c r="F156" i="1"/>
  <c r="F133" i="1"/>
  <c r="F145" i="1" l="1"/>
  <c r="K66" i="1"/>
  <c r="F62" i="1" l="1"/>
  <c r="F151" i="1" l="1"/>
  <c r="F157" i="1" s="1"/>
  <c r="E145" i="1"/>
  <c r="F140" i="1"/>
  <c r="F146" i="1" s="1"/>
  <c r="E140" i="1"/>
  <c r="E133" i="1"/>
  <c r="F96" i="1"/>
  <c r="F134" i="1" s="1"/>
  <c r="E96" i="1"/>
  <c r="F88" i="1"/>
  <c r="E88" i="1"/>
  <c r="E82" i="1"/>
  <c r="E74" i="1"/>
  <c r="E62" i="1"/>
  <c r="F41" i="1"/>
  <c r="E41" i="1"/>
  <c r="F38" i="1"/>
  <c r="E38" i="1"/>
  <c r="F34" i="1"/>
  <c r="E34" i="1"/>
  <c r="F30" i="1"/>
  <c r="F22" i="1"/>
  <c r="E22" i="1"/>
  <c r="F17" i="1"/>
  <c r="E146" i="1" l="1"/>
  <c r="F74" i="1"/>
  <c r="F89" i="1" s="1"/>
  <c r="F158" i="1" l="1"/>
  <c r="F162" i="1" s="1"/>
  <c r="I150" i="1" s="1"/>
  <c r="H158" i="1"/>
  <c r="J162" i="1" l="1"/>
</calcChain>
</file>

<file path=xl/sharedStrings.xml><?xml version="1.0" encoding="utf-8"?>
<sst xmlns="http://schemas.openxmlformats.org/spreadsheetml/2006/main" count="807" uniqueCount="189">
  <si>
    <t>ASOKORE MAMPONG MUNICIPAL ASSEMBLY</t>
  </si>
  <si>
    <t>S/N</t>
  </si>
  <si>
    <t>PROGRAMMES/PROJECTS</t>
  </si>
  <si>
    <t>LOCATION</t>
  </si>
  <si>
    <t>STATUS</t>
  </si>
  <si>
    <t>MANAGEMENT AND ADMINISTRATION</t>
  </si>
  <si>
    <t>General Administration</t>
  </si>
  <si>
    <t>Procurement of Stationeries</t>
  </si>
  <si>
    <t>Mun.Wide</t>
  </si>
  <si>
    <t>New</t>
  </si>
  <si>
    <t>Purchase of Office Equipments</t>
  </si>
  <si>
    <t>Mun. Wide</t>
  </si>
  <si>
    <t>NALAG Dues(Deduction at Source)</t>
  </si>
  <si>
    <t>Public Forum and Dissemination of Information</t>
  </si>
  <si>
    <t>A. Mampong</t>
  </si>
  <si>
    <t>Sub Total</t>
  </si>
  <si>
    <t>Finance &amp; Revenue Mobilization</t>
  </si>
  <si>
    <t>Internal Audit Operations</t>
  </si>
  <si>
    <t>Financial Statements' Reports</t>
  </si>
  <si>
    <t>GIFMIS Installation &amp; Management/Maintenance</t>
  </si>
  <si>
    <t>Planning, Budgeting, Monitoring &amp; Evaluation</t>
  </si>
  <si>
    <t>Budget Performance Reporting</t>
  </si>
  <si>
    <t>Composite Budget Preparation &amp; Implementation</t>
  </si>
  <si>
    <t xml:space="preserve">MMTDP Preparation &amp; Implementation </t>
  </si>
  <si>
    <t>Monitoring &amp; Evaluation</t>
  </si>
  <si>
    <t>Preparation of Procurement Plan</t>
  </si>
  <si>
    <t xml:space="preserve">Preparation of Revenue Improvement Plan </t>
  </si>
  <si>
    <t>Legislative Oversights</t>
  </si>
  <si>
    <t>District Sub-Structures - Zonal Councils (2%)</t>
  </si>
  <si>
    <t>Support to Security</t>
  </si>
  <si>
    <t>Human Resource Management</t>
  </si>
  <si>
    <t xml:space="preserve">Staff Dev't / Capacity Building </t>
  </si>
  <si>
    <t>Statistics department</t>
  </si>
  <si>
    <t>Revenue Data Collection and Management</t>
  </si>
  <si>
    <t>TOTAL COST OF MANAGEMENT AND ADMIN.</t>
  </si>
  <si>
    <t>SOCIAL SERVICES DELIVERY</t>
  </si>
  <si>
    <t>Education, Youth &amp; Sports Management</t>
  </si>
  <si>
    <t>Completed</t>
  </si>
  <si>
    <t>Construction of 1No. 6Unit Classroom Block Sakafia SHS</t>
  </si>
  <si>
    <t>Adukrom</t>
  </si>
  <si>
    <t>Constuction of 1No. 6Unit groundfloor block Phase 1</t>
  </si>
  <si>
    <t>Constuction of 1No. 6Unit classroom block Phase 2</t>
  </si>
  <si>
    <t>Re-roofing of Nana Boakye Ansah Debrah Dormitory</t>
  </si>
  <si>
    <t>Const. of 300meter Fence Wall for Parkoso SHS</t>
  </si>
  <si>
    <t>Parkoso</t>
  </si>
  <si>
    <t>Health Delivery</t>
  </si>
  <si>
    <t>HIV/AIDS (0.5%)</t>
  </si>
  <si>
    <t>Procurement of Health equipments</t>
  </si>
  <si>
    <t>A. Mampong.</t>
  </si>
  <si>
    <t>Sawaba</t>
  </si>
  <si>
    <t>On-going</t>
  </si>
  <si>
    <t>SubTotal</t>
  </si>
  <si>
    <t>Sanitation and Waste Management</t>
  </si>
  <si>
    <t>Sanitation Improvement (Deduction at Source)</t>
  </si>
  <si>
    <t>Fumigation (Deduction at Source)</t>
  </si>
  <si>
    <t>Review of MESAP</t>
  </si>
  <si>
    <t>Social Welfare &amp; Community Services</t>
  </si>
  <si>
    <t>Child Rights Protection &amp; Promotion</t>
  </si>
  <si>
    <t>People with Disability</t>
  </si>
  <si>
    <t>Support for ISS Activities</t>
  </si>
  <si>
    <t>TOTAL COST OF SOCIAL SERVICES DELIVERY</t>
  </si>
  <si>
    <t>INFRASTRUCTURE  DELIVERY AND  MANAGEMENT</t>
  </si>
  <si>
    <t>Spatial/Physical Planning</t>
  </si>
  <si>
    <t>Street Naming and Property Address Sytem</t>
  </si>
  <si>
    <t>Public Education on Land Use &amp; Building Regulations</t>
  </si>
  <si>
    <t xml:space="preserve">  </t>
  </si>
  <si>
    <t>Public Works, Urban Housing &amp; Water Mgt</t>
  </si>
  <si>
    <t>Maintenance of Streetlights</t>
  </si>
  <si>
    <t>Completion of MCEs Residence</t>
  </si>
  <si>
    <t>Const. of 1 No.2- Bed Semi Detach B'galow for Ass. Staff</t>
  </si>
  <si>
    <t>Urban Roads and Transport Services</t>
  </si>
  <si>
    <t>District Road Improvement Programmae (DRIP)</t>
  </si>
  <si>
    <t>-</t>
  </si>
  <si>
    <t>Road Safety Education and Sensitization</t>
  </si>
  <si>
    <t>Const.  Gender Friendly Fire Service Office Complex</t>
  </si>
  <si>
    <t>Asokore Mampong</t>
  </si>
  <si>
    <t>Laying of 782m Precast Concrete Curbs and Pipes</t>
  </si>
  <si>
    <t>Completion of  Old Administration Block</t>
  </si>
  <si>
    <t>TOTAL COST OF INFRASTRUCTURE DELIVERY</t>
  </si>
  <si>
    <t>ECONOMIC DEVELOPMENT</t>
  </si>
  <si>
    <t xml:space="preserve">Agriculture </t>
  </si>
  <si>
    <t>Farmers' Day Supplies and Others</t>
  </si>
  <si>
    <t>Trade, Industry and Tourism</t>
  </si>
  <si>
    <t>Promotion of Tourism</t>
  </si>
  <si>
    <t>TOTAL COST OF ECONOMIC DEVELOPMENT</t>
  </si>
  <si>
    <t>ENVIROMENT AND SANITATION MANAGEMENT</t>
  </si>
  <si>
    <t>Disaster Management</t>
  </si>
  <si>
    <t>Disaster Education and Sensitization</t>
  </si>
  <si>
    <t>Support  for NADMO</t>
  </si>
  <si>
    <t>Natural Resource Conservation</t>
  </si>
  <si>
    <t>Public Education on Climate Change Issues</t>
  </si>
  <si>
    <t>Tree Planting Exercise</t>
  </si>
  <si>
    <t>Cleaning and Beautification of the Municipality</t>
  </si>
  <si>
    <t>TOTAL COST OF ENV'T AND SANITATION MGT.</t>
  </si>
  <si>
    <t>GRAND TOTAL</t>
  </si>
  <si>
    <t>Furnishing of Completed MCEs Residence</t>
  </si>
  <si>
    <t>Completion of Health Center at Adenyase/Sawaba</t>
  </si>
  <si>
    <t>Adenyase/Sawaba</t>
  </si>
  <si>
    <t xml:space="preserve">Construction and Furnishing of CHPS Compound </t>
  </si>
  <si>
    <t>New Zongo</t>
  </si>
  <si>
    <t>Recovery Ward at Buobai Clinic</t>
  </si>
  <si>
    <t>A.Mampong</t>
  </si>
  <si>
    <t>Completed (Legacy)</t>
  </si>
  <si>
    <t>Ongoing (Legacy)</t>
  </si>
  <si>
    <t>Const. of 1 No. 2- Bed. Semi Deta Bgalow for Health Staff (Second Floor)</t>
  </si>
  <si>
    <t>Const. of 1 No. 2- Bed. Semi Deta Bgalow for Health Staff (Third Floor)</t>
  </si>
  <si>
    <t>Organization of National Functions***</t>
  </si>
  <si>
    <t>Prepare of  District Spacial Development framework</t>
  </si>
  <si>
    <t>Support to Business Advisory Centre for skill Training and Start-up Kits</t>
  </si>
  <si>
    <t xml:space="preserve">Project Management </t>
  </si>
  <si>
    <t>Completion of 2No. 2Bedroom Semi Detached Bungalow for education staff</t>
  </si>
  <si>
    <t>Construction of 6Unit Classroom Block (ground floor)</t>
  </si>
  <si>
    <t>Construction of  Voca &amp; Tech. Training Centre</t>
  </si>
  <si>
    <t>Constuction of ICT centre at Akurem</t>
  </si>
  <si>
    <t>Re-roofing of 4-unit classroom block at Asokore mampong</t>
  </si>
  <si>
    <t>KUMACA/Garden city</t>
  </si>
  <si>
    <t xml:space="preserve">Dredging of Sisila and other Drains </t>
  </si>
  <si>
    <t>Completion and Furnishing of court Complex at Aboabo court</t>
  </si>
  <si>
    <t>Construction of 2 No. Mechanized Borehole with 5000 Litre Overhead Tank on Concret Stand at Asokore Mampong Electoral Area</t>
  </si>
  <si>
    <t xml:space="preserve">Construction of 2 No. Mechanized Borehole with 5000 Litre Overhead Tank on Concret Stand at Asabi Electroal Area </t>
  </si>
  <si>
    <t>Construction of 2 No. Mechanized Borehole with 5000 Litre Overhead Tank on Concret Stand at Parkoso Electoral Area</t>
  </si>
  <si>
    <t>Construction of 2 No. Mechanized Borehole with 5000 Litre Overhead Tank on Concret Stand at Buobai Electoral Area</t>
  </si>
  <si>
    <t>Construction of 2 No. Mechanized Borehole with 5000 Litre Overhead Tank on Concret Stand at Sepe Electoral Area</t>
  </si>
  <si>
    <t>Construction of 2 No. Mechanized Borehole with 5000 Litre Overhead Tank on Concret Stand at Adenyaase/Sawaba Electoral Area</t>
  </si>
  <si>
    <t>Construction of 2 No. Mechanized Borehole with 5000 Litre Overhead Tank on Concret Stand at Adukrom Elecotral Area</t>
  </si>
  <si>
    <t>Construction of 2 No. Mechanized Borehole with 5000 Litre Overhead Tank on Concret Stand at Aboabo Extension Electroal Area</t>
  </si>
  <si>
    <t>Construction of 2 No. Mechanized Borehole with 5000 Litre Overhead Tank on Concret Stand at Aboabo No. I  Electroal Area</t>
  </si>
  <si>
    <t>Construction of 2 No. Mechanized Borehole with 5000 Litre Overhead Tank on Concret Stand at Aboabo No. II  Electroal Area</t>
  </si>
  <si>
    <t>Construction of 2 No. Mechanized Borehole with 5000 Litre Overhead Tank on Concret Stand at Asawase West Electroal Area</t>
  </si>
  <si>
    <t>Construction of 2 No. Mechanized Borehole with 5000 Litre Overhead Tank on Concret Stand at Asawase East Electroal Area</t>
  </si>
  <si>
    <t>Construction of 2 No. Mechanized Borehole with 5000 Litre Overhead Tank on Concret Stand at Akwatialine  Electroal Area</t>
  </si>
  <si>
    <t>Construction of 2 No. Mechanized Borehole with 5000 Litre Overhead Tank on Concret Stand at New Zongo Electoral Area</t>
  </si>
  <si>
    <t>Construction of 2 No. Mechanized Borehole with 5000 Litre Overhead Tank on Concret Stand at Akurem Electoral Area</t>
  </si>
  <si>
    <t>Construction of 1 No. Mechanized Borehole with 5000 Litre Overhead Tank on Concret Stand at Asokore Mampong Police Station</t>
  </si>
  <si>
    <t xml:space="preserve">Construction of 1 No. Mechanized Borehole with 5000 Litre Overhead Tank on Concret Stand at Asokore Mampong Municipal Assembly Premises </t>
  </si>
  <si>
    <t>Construction of 1 No. Mechanized Borehole with 5000 Litre Overhead Tank on Concret Stand and connection to the Adenyase Health Centre and Physician Assistant Bungalow</t>
  </si>
  <si>
    <t>Asokore mampong</t>
  </si>
  <si>
    <t>Asabi</t>
  </si>
  <si>
    <t>Buobai</t>
  </si>
  <si>
    <t>Sepe</t>
  </si>
  <si>
    <t>Adenyaase sawaba</t>
  </si>
  <si>
    <t>Aboabo extension</t>
  </si>
  <si>
    <t>Asawase west</t>
  </si>
  <si>
    <t>Asawase east</t>
  </si>
  <si>
    <t>Akwatialine</t>
  </si>
  <si>
    <t>New zongo</t>
  </si>
  <si>
    <t>Akurem</t>
  </si>
  <si>
    <t>Stand at Aboabo No. II  Electroal  sawaba</t>
  </si>
  <si>
    <t xml:space="preserve">Construction of 251 metre block fence wall with 2 meter high wire mesh  on top of the wall at Adenyase Health Centre </t>
  </si>
  <si>
    <t>Construction of Physician Assistant’s Bungalow at Adenyase</t>
  </si>
  <si>
    <t>Procurement  of Medical  Equipment   and Furnishing of Adenyase Health Centre</t>
  </si>
  <si>
    <t xml:space="preserve">Construction of 24 hour economic market at Aboabo No. I </t>
  </si>
  <si>
    <t>Legacy</t>
  </si>
  <si>
    <t>Construction of 4 mechanized borehole</t>
  </si>
  <si>
    <t>Rent (Former MCE Residence) at Asokore Mampong</t>
  </si>
  <si>
    <t xml:space="preserve">Support to Agriculture Progrmmes &amp; Activities (Feed Ghana) </t>
  </si>
  <si>
    <t xml:space="preserve">District Education Fund </t>
  </si>
  <si>
    <t>Completion of 1 No.6 Unit First Floor Classroom Block with Office and Store (Skafia)</t>
  </si>
  <si>
    <t>Aboabo Extension</t>
  </si>
  <si>
    <t>Construction of 1No.3unit classroom block at Abubakar Saddick Islamic basic School</t>
  </si>
  <si>
    <t>Procurement of  CCTV Cameras</t>
  </si>
  <si>
    <t xml:space="preserve">Asokore Mampong Municipal Assembly </t>
  </si>
  <si>
    <t>Aboabo No. I  Electroal Asawaba</t>
  </si>
  <si>
    <t>Construction of Metalic Foot Bridge at Parkoso</t>
  </si>
  <si>
    <t xml:space="preserve">Community Initiated Projects </t>
  </si>
  <si>
    <t>Completion  of 2 No.10 seater sanitation facility at KUMACA and Garden city special school</t>
  </si>
  <si>
    <t>Construction of 1 No. 3 Unit Classroom Ground Floor Block with Office, Store and at Asokore Mampong RC Primary</t>
  </si>
  <si>
    <t xml:space="preserve"> </t>
  </si>
  <si>
    <t xml:space="preserve">PROVISION FOR 2025 </t>
  </si>
  <si>
    <t>PROJECTS ESTIMATED AMOUNT</t>
  </si>
  <si>
    <t>Seminars/Conferences/Workshops/Meetings</t>
  </si>
  <si>
    <t xml:space="preserve"> New  </t>
  </si>
  <si>
    <t>Support to Traditional Authority</t>
  </si>
  <si>
    <t>TABULAR PRESENTATION OF  REVISED DACF ESTMATES FOR 2025</t>
  </si>
  <si>
    <t>MID-YEAR REVIEW 2025</t>
  </si>
  <si>
    <t>Procurement of furniture for basic school</t>
  </si>
  <si>
    <t>Aboabo No I</t>
  </si>
  <si>
    <t>Construction of 1 No Six Unit Classroom Ground Floor Block with Office, Store and Aboabo No.I (Middle B)</t>
  </si>
  <si>
    <t>Construction of 1 No. 6 Unit Classroom Block at Aboabo Extension Junior High School.</t>
  </si>
  <si>
    <t>Renovation of Rented Office for BAC and Agric</t>
  </si>
  <si>
    <t>Renovation of Old Rented Assembly Block</t>
  </si>
  <si>
    <t>Renovation of Rented Office for Works Department</t>
  </si>
  <si>
    <t>Renovation of Health Directorate Office</t>
  </si>
  <si>
    <t>Maintenance of official vehicle</t>
  </si>
  <si>
    <t>Court Expenses</t>
  </si>
  <si>
    <t>Construction  of youth event center</t>
  </si>
  <si>
    <t xml:space="preserve">Construction of Physician Assistant’s Bungalow and construction of 251 metre block fence wall with 2 meter high wire mesh  on top of the wall at Adenyase Health Centre </t>
  </si>
  <si>
    <t>Construction of 15 No. Mechanized Borehole Asokore Mampong Electoral Area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</si>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</sst>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(* #,##0.0000000_);_(* \(#,##0.0000000\);_(* &quot;-&quot;??_);_(@_)"/>
  </numFmts>
  <fonts count="3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Calibri"/>
      <family val="2"/>
      <charset val="1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"/>
      <scheme val="minor"/>
    </font>
    <font>
      <b/>
      <sz val="14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  <charset val="1"/>
      <scheme val="minor"/>
    </font>
    <font>
      <sz val="12"/>
      <color theme="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2">
    <xf numFmtId="0" fontId="0" fillId="0" borderId="0" xfId="0"/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164" fontId="8" fillId="0" borderId="2" xfId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43" fontId="8" fillId="0" borderId="2" xfId="0" applyNumberFormat="1" applyFont="1" applyBorder="1" applyAlignment="1">
      <alignment horizontal="center"/>
    </xf>
    <xf numFmtId="43" fontId="8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164" fontId="8" fillId="0" borderId="2" xfId="1" applyFont="1" applyBorder="1" applyAlignment="1">
      <alignment horizontal="center" vertical="center" wrapText="1"/>
    </xf>
    <xf numFmtId="43" fontId="9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164" fontId="11" fillId="3" borderId="2" xfId="1" applyFont="1" applyFill="1" applyBorder="1" applyAlignment="1">
      <alignment vertical="center"/>
    </xf>
    <xf numFmtId="164" fontId="12" fillId="0" borderId="2" xfId="1" applyFont="1" applyBorder="1" applyAlignment="1">
      <alignment vertical="center"/>
    </xf>
    <xf numFmtId="164" fontId="3" fillId="3" borderId="2" xfId="1" applyFont="1" applyFill="1" applyBorder="1" applyAlignment="1">
      <alignment vertical="center"/>
    </xf>
    <xf numFmtId="164" fontId="8" fillId="0" borderId="2" xfId="1" applyFont="1" applyBorder="1" applyAlignment="1" applyProtection="1"/>
    <xf numFmtId="164" fontId="3" fillId="5" borderId="2" xfId="1" applyFont="1" applyFill="1" applyBorder="1" applyAlignment="1">
      <alignment horizontal="center" vertical="center"/>
    </xf>
    <xf numFmtId="164" fontId="12" fillId="0" borderId="2" xfId="1" applyFont="1" applyBorder="1" applyAlignment="1">
      <alignment horizontal="right"/>
    </xf>
    <xf numFmtId="164" fontId="11" fillId="3" borderId="2" xfId="1" applyFont="1" applyFill="1" applyBorder="1" applyAlignment="1">
      <alignment horizontal="center"/>
    </xf>
    <xf numFmtId="164" fontId="11" fillId="3" borderId="2" xfId="1" applyFont="1" applyFill="1" applyBorder="1" applyAlignment="1">
      <alignment horizontal="center" vertical="center" wrapText="1"/>
    </xf>
    <xf numFmtId="164" fontId="3" fillId="5" borderId="2" xfId="1" applyFont="1" applyFill="1" applyBorder="1"/>
    <xf numFmtId="164" fontId="11" fillId="3" borderId="2" xfId="1" applyFont="1" applyFill="1" applyBorder="1" applyAlignment="1">
      <alignment horizontal="center" vertical="center"/>
    </xf>
    <xf numFmtId="164" fontId="3" fillId="5" borderId="2" xfId="1" applyFont="1" applyFill="1" applyBorder="1" applyAlignment="1">
      <alignment vertical="center"/>
    </xf>
    <xf numFmtId="166" fontId="11" fillId="3" borderId="2" xfId="1" applyNumberFormat="1" applyFont="1" applyFill="1" applyBorder="1" applyAlignment="1">
      <alignment vertical="center"/>
    </xf>
    <xf numFmtId="164" fontId="0" fillId="0" borderId="0" xfId="0" applyNumberFormat="1"/>
    <xf numFmtId="43" fontId="9" fillId="0" borderId="5" xfId="0" applyNumberFormat="1" applyFont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43" fontId="6" fillId="5" borderId="5" xfId="0" applyNumberFormat="1" applyFont="1" applyFill="1" applyBorder="1" applyAlignment="1">
      <alignment vertical="center"/>
    </xf>
    <xf numFmtId="164" fontId="9" fillId="0" borderId="5" xfId="1" applyFont="1" applyBorder="1" applyAlignment="1">
      <alignment horizontal="right"/>
    </xf>
    <xf numFmtId="0" fontId="10" fillId="6" borderId="7" xfId="0" applyFont="1" applyFill="1" applyBorder="1"/>
    <xf numFmtId="43" fontId="10" fillId="6" borderId="7" xfId="0" applyNumberFormat="1" applyFont="1" applyFill="1" applyBorder="1"/>
    <xf numFmtId="43" fontId="6" fillId="6" borderId="8" xfId="0" applyNumberFormat="1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10" fillId="6" borderId="9" xfId="0" applyFont="1" applyFill="1" applyBorder="1"/>
    <xf numFmtId="0" fontId="7" fillId="0" borderId="10" xfId="0" applyFont="1" applyBorder="1"/>
    <xf numFmtId="0" fontId="4" fillId="0" borderId="10" xfId="0" applyFont="1" applyBorder="1"/>
    <xf numFmtId="165" fontId="4" fillId="0" borderId="10" xfId="0" applyNumberFormat="1" applyFont="1" applyBorder="1"/>
    <xf numFmtId="0" fontId="7" fillId="0" borderId="11" xfId="0" applyFont="1" applyBorder="1"/>
    <xf numFmtId="0" fontId="7" fillId="0" borderId="12" xfId="0" applyFont="1" applyBorder="1"/>
    <xf numFmtId="0" fontId="4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164" fontId="5" fillId="2" borderId="18" xfId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wrapText="1"/>
    </xf>
    <xf numFmtId="0" fontId="6" fillId="0" borderId="4" xfId="0" applyFont="1" applyBorder="1"/>
    <xf numFmtId="0" fontId="2" fillId="0" borderId="17" xfId="0" applyFont="1" applyBorder="1" applyAlignment="1">
      <alignment horizontal="center"/>
    </xf>
    <xf numFmtId="0" fontId="7" fillId="0" borderId="24" xfId="0" applyFont="1" applyBorder="1"/>
    <xf numFmtId="0" fontId="11" fillId="3" borderId="21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164" fontId="11" fillId="3" borderId="22" xfId="1" applyFont="1" applyFill="1" applyBorder="1" applyAlignment="1">
      <alignment vertical="center"/>
    </xf>
    <xf numFmtId="43" fontId="10" fillId="3" borderId="23" xfId="0" applyNumberFormat="1" applyFont="1" applyFill="1" applyBorder="1" applyAlignment="1">
      <alignment vertical="center"/>
    </xf>
    <xf numFmtId="0" fontId="7" fillId="0" borderId="13" xfId="0" applyFont="1" applyBorder="1"/>
    <xf numFmtId="0" fontId="9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/>
    </xf>
    <xf numFmtId="43" fontId="9" fillId="0" borderId="15" xfId="0" applyNumberFormat="1" applyFont="1" applyBorder="1" applyAlignment="1">
      <alignment vertical="center"/>
    </xf>
    <xf numFmtId="4" fontId="9" fillId="0" borderId="16" xfId="0" applyNumberFormat="1" applyFont="1" applyBorder="1"/>
    <xf numFmtId="0" fontId="4" fillId="0" borderId="4" xfId="0" applyFont="1" applyBorder="1"/>
    <xf numFmtId="165" fontId="4" fillId="0" borderId="24" xfId="0" applyNumberFormat="1" applyFont="1" applyBorder="1"/>
    <xf numFmtId="0" fontId="8" fillId="0" borderId="14" xfId="0" applyFont="1" applyBorder="1" applyAlignment="1">
      <alignment horizontal="left" vertical="center" wrapText="1"/>
    </xf>
    <xf numFmtId="164" fontId="8" fillId="0" borderId="15" xfId="1" applyFont="1" applyBorder="1" applyAlignment="1">
      <alignment vertical="center"/>
    </xf>
    <xf numFmtId="43" fontId="9" fillId="0" borderId="16" xfId="0" applyNumberFormat="1" applyFont="1" applyBorder="1" applyAlignment="1">
      <alignment vertical="center"/>
    </xf>
    <xf numFmtId="0" fontId="11" fillId="3" borderId="21" xfId="0" applyFont="1" applyFill="1" applyBorder="1"/>
    <xf numFmtId="164" fontId="11" fillId="3" borderId="22" xfId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wrapText="1"/>
    </xf>
    <xf numFmtId="164" fontId="8" fillId="0" borderId="15" xfId="1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164" fontId="12" fillId="0" borderId="15" xfId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0" borderId="14" xfId="0" applyFont="1" applyBorder="1"/>
    <xf numFmtId="0" fontId="13" fillId="3" borderId="21" xfId="0" applyFont="1" applyFill="1" applyBorder="1" applyAlignment="1">
      <alignment vertical="center"/>
    </xf>
    <xf numFmtId="0" fontId="12" fillId="3" borderId="22" xfId="0" applyFont="1" applyFill="1" applyBorder="1" applyAlignment="1">
      <alignment horizontal="center" vertical="center"/>
    </xf>
    <xf numFmtId="164" fontId="13" fillId="3" borderId="22" xfId="1" applyFont="1" applyFill="1" applyBorder="1" applyAlignment="1">
      <alignment vertical="center"/>
    </xf>
    <xf numFmtId="164" fontId="12" fillId="0" borderId="15" xfId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164" fontId="12" fillId="4" borderId="22" xfId="1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right"/>
    </xf>
    <xf numFmtId="0" fontId="10" fillId="3" borderId="21" xfId="0" applyFont="1" applyFill="1" applyBorder="1"/>
    <xf numFmtId="0" fontId="9" fillId="3" borderId="22" xfId="0" applyFont="1" applyFill="1" applyBorder="1" applyAlignment="1">
      <alignment horizontal="center" vertical="center"/>
    </xf>
    <xf numFmtId="164" fontId="10" fillId="3" borderId="22" xfId="1" applyFont="1" applyFill="1" applyBorder="1" applyAlignment="1">
      <alignment vertical="center"/>
    </xf>
    <xf numFmtId="0" fontId="6" fillId="0" borderId="4" xfId="0" applyFont="1" applyBorder="1" applyAlignment="1">
      <alignment horizontal="right"/>
    </xf>
    <xf numFmtId="4" fontId="0" fillId="0" borderId="0" xfId="0" applyNumberFormat="1"/>
    <xf numFmtId="0" fontId="7" fillId="0" borderId="29" xfId="0" applyFont="1" applyBorder="1"/>
    <xf numFmtId="0" fontId="3" fillId="5" borderId="2" xfId="0" applyFont="1" applyFill="1" applyBorder="1" applyAlignment="1">
      <alignment horizontal="center" vertical="center"/>
    </xf>
    <xf numFmtId="164" fontId="0" fillId="0" borderId="0" xfId="1" applyFont="1"/>
    <xf numFmtId="164" fontId="3" fillId="5" borderId="2" xfId="1" applyFont="1" applyFill="1" applyBorder="1" applyAlignment="1">
      <alignment horizontal="right" vertical="center"/>
    </xf>
    <xf numFmtId="43" fontId="9" fillId="0" borderId="5" xfId="0" applyNumberFormat="1" applyFont="1" applyBorder="1"/>
    <xf numFmtId="43" fontId="9" fillId="0" borderId="16" xfId="0" applyNumberFormat="1" applyFont="1" applyBorder="1"/>
    <xf numFmtId="43" fontId="10" fillId="3" borderId="23" xfId="0" applyNumberFormat="1" applyFont="1" applyFill="1" applyBorder="1"/>
    <xf numFmtId="43" fontId="12" fillId="0" borderId="5" xfId="0" applyNumberFormat="1" applyFont="1" applyBorder="1"/>
    <xf numFmtId="164" fontId="14" fillId="0" borderId="5" xfId="1" applyFont="1" applyBorder="1" applyAlignment="1"/>
    <xf numFmtId="164" fontId="9" fillId="0" borderId="5" xfId="1" applyFont="1" applyBorder="1" applyAlignment="1"/>
    <xf numFmtId="164" fontId="15" fillId="0" borderId="5" xfId="1" applyFont="1" applyBorder="1" applyAlignment="1"/>
    <xf numFmtId="4" fontId="12" fillId="0" borderId="5" xfId="0" applyNumberFormat="1" applyFont="1" applyBorder="1"/>
    <xf numFmtId="4" fontId="14" fillId="0" borderId="5" xfId="0" applyNumberFormat="1" applyFont="1" applyBorder="1"/>
    <xf numFmtId="4" fontId="16" fillId="0" borderId="5" xfId="0" applyNumberFormat="1" applyFont="1" applyBorder="1"/>
    <xf numFmtId="43" fontId="12" fillId="0" borderId="16" xfId="0" applyNumberFormat="1" applyFont="1" applyBorder="1"/>
    <xf numFmtId="4" fontId="9" fillId="0" borderId="5" xfId="0" applyNumberFormat="1" applyFont="1" applyBorder="1"/>
    <xf numFmtId="0" fontId="3" fillId="5" borderId="27" xfId="0" applyFont="1" applyFill="1" applyBorder="1" applyAlignment="1">
      <alignment vertical="center"/>
    </xf>
    <xf numFmtId="164" fontId="3" fillId="5" borderId="27" xfId="1" applyFont="1" applyFill="1" applyBorder="1"/>
    <xf numFmtId="43" fontId="6" fillId="5" borderId="28" xfId="0" applyNumberFormat="1" applyFont="1" applyFill="1" applyBorder="1" applyAlignment="1">
      <alignment vertical="center"/>
    </xf>
    <xf numFmtId="164" fontId="3" fillId="5" borderId="27" xfId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18" fillId="0" borderId="2" xfId="0" applyFont="1" applyBorder="1"/>
    <xf numFmtId="4" fontId="18" fillId="0" borderId="2" xfId="0" applyNumberFormat="1" applyFont="1" applyBorder="1"/>
    <xf numFmtId="0" fontId="18" fillId="0" borderId="34" xfId="0" applyFont="1" applyBorder="1"/>
    <xf numFmtId="0" fontId="18" fillId="0" borderId="1" xfId="0" applyFont="1" applyBorder="1"/>
    <xf numFmtId="4" fontId="18" fillId="0" borderId="1" xfId="0" applyNumberFormat="1" applyFont="1" applyBorder="1"/>
    <xf numFmtId="0" fontId="18" fillId="0" borderId="15" xfId="0" applyFont="1" applyBorder="1"/>
    <xf numFmtId="0" fontId="17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4" fontId="19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4" fontId="12" fillId="2" borderId="4" xfId="0" applyNumberFormat="1" applyFont="1" applyFill="1" applyBorder="1" applyAlignment="1">
      <alignment vertical="center"/>
    </xf>
    <xf numFmtId="4" fontId="14" fillId="0" borderId="4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/>
    </xf>
    <xf numFmtId="4" fontId="14" fillId="0" borderId="4" xfId="0" applyNumberFormat="1" applyFont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4" fontId="23" fillId="0" borderId="4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3" fillId="8" borderId="4" xfId="0" applyFont="1" applyFill="1" applyBorder="1" applyAlignment="1">
      <alignment vertical="center" wrapText="1"/>
    </xf>
    <xf numFmtId="0" fontId="19" fillId="8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vertical="center"/>
    </xf>
    <xf numFmtId="4" fontId="19" fillId="5" borderId="4" xfId="0" applyNumberFormat="1" applyFont="1" applyFill="1" applyBorder="1" applyAlignment="1">
      <alignment vertical="center"/>
    </xf>
    <xf numFmtId="0" fontId="18" fillId="0" borderId="4" xfId="0" applyFont="1" applyBorder="1"/>
    <xf numFmtId="0" fontId="24" fillId="0" borderId="4" xfId="0" applyFont="1" applyBorder="1"/>
    <xf numFmtId="4" fontId="24" fillId="0" borderId="4" xfId="0" applyNumberFormat="1" applyFont="1" applyBorder="1"/>
    <xf numFmtId="0" fontId="25" fillId="0" borderId="4" xfId="0" applyFont="1" applyBorder="1"/>
    <xf numFmtId="4" fontId="25" fillId="0" borderId="4" xfId="0" applyNumberFormat="1" applyFont="1" applyBorder="1"/>
    <xf numFmtId="0" fontId="18" fillId="0" borderId="35" xfId="0" applyFont="1" applyBorder="1"/>
    <xf numFmtId="0" fontId="18" fillId="0" borderId="36" xfId="0" applyFont="1" applyBorder="1"/>
    <xf numFmtId="0" fontId="18" fillId="0" borderId="37" xfId="0" applyFont="1" applyBorder="1"/>
    <xf numFmtId="164" fontId="18" fillId="0" borderId="2" xfId="1" applyFont="1" applyBorder="1"/>
    <xf numFmtId="164" fontId="18" fillId="0" borderId="34" xfId="1" applyFont="1" applyBorder="1"/>
    <xf numFmtId="0" fontId="26" fillId="0" borderId="10" xfId="0" applyFont="1" applyBorder="1"/>
    <xf numFmtId="0" fontId="27" fillId="0" borderId="1" xfId="0" applyFont="1" applyBorder="1"/>
    <xf numFmtId="0" fontId="27" fillId="0" borderId="2" xfId="0" applyFont="1" applyBorder="1" applyAlignment="1">
      <alignment horizontal="center" vertical="center"/>
    </xf>
    <xf numFmtId="43" fontId="27" fillId="0" borderId="5" xfId="0" applyNumberFormat="1" applyFont="1" applyBorder="1"/>
    <xf numFmtId="0" fontId="28" fillId="0" borderId="0" xfId="0" applyFont="1"/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8"/>
  <sheetViews>
    <sheetView topLeftCell="A118" workbookViewId="0">
      <selection activeCell="F74" sqref="F74"/>
    </sheetView>
  </sheetViews>
  <sheetFormatPr defaultRowHeight="14.4" x14ac:dyDescent="0.3"/>
  <cols>
    <col min="1" max="1" width="5.5546875" customWidth="1"/>
    <col min="2" max="2" width="46.33203125" customWidth="1"/>
    <col min="3" max="3" width="14.109375" customWidth="1"/>
    <col min="4" max="4" width="17.44140625" customWidth="1"/>
    <col min="5" max="5" width="17.88671875" customWidth="1"/>
    <col min="6" max="6" width="16.109375" customWidth="1"/>
    <col min="7" max="7" width="5.109375" customWidth="1"/>
    <col min="8" max="8" width="17" customWidth="1"/>
    <col min="9" max="10" width="13.33203125" bestFit="1" customWidth="1"/>
  </cols>
  <sheetData>
    <row r="1" spans="1:6" ht="18" thickBot="1" x14ac:dyDescent="0.35">
      <c r="A1" s="208" t="s">
        <v>0</v>
      </c>
      <c r="B1" s="209"/>
      <c r="C1" s="209"/>
      <c r="D1" s="209"/>
      <c r="E1" s="209"/>
      <c r="F1" s="210"/>
    </row>
    <row r="2" spans="1:6" ht="18" thickBot="1" x14ac:dyDescent="0.35">
      <c r="A2" s="63"/>
      <c r="B2" s="214" t="s">
        <v>174</v>
      </c>
      <c r="C2" s="215"/>
      <c r="D2" s="215"/>
      <c r="E2" s="215"/>
      <c r="F2" s="216"/>
    </row>
    <row r="3" spans="1:6" ht="16.2" thickBot="1" x14ac:dyDescent="0.35">
      <c r="A3" s="211" t="s">
        <v>173</v>
      </c>
      <c r="B3" s="212"/>
      <c r="C3" s="212"/>
      <c r="D3" s="212"/>
      <c r="E3" s="212"/>
      <c r="F3" s="213"/>
    </row>
    <row r="4" spans="1:6" ht="42" thickBot="1" x14ac:dyDescent="0.35">
      <c r="A4" s="57" t="s">
        <v>1</v>
      </c>
      <c r="B4" s="58" t="s">
        <v>2</v>
      </c>
      <c r="C4" s="59" t="s">
        <v>3</v>
      </c>
      <c r="D4" s="59" t="s">
        <v>4</v>
      </c>
      <c r="E4" s="60" t="s">
        <v>169</v>
      </c>
      <c r="F4" s="61" t="s">
        <v>168</v>
      </c>
    </row>
    <row r="5" spans="1:6" ht="16.2" thickBot="1" x14ac:dyDescent="0.35">
      <c r="A5" s="62">
        <v>1</v>
      </c>
      <c r="B5" s="205" t="s">
        <v>5</v>
      </c>
      <c r="C5" s="206"/>
      <c r="D5" s="206"/>
      <c r="E5" s="206"/>
      <c r="F5" s="207"/>
    </row>
    <row r="6" spans="1:6" ht="16.2" thickBot="1" x14ac:dyDescent="0.35">
      <c r="A6" s="103">
        <v>1.1000000000000001</v>
      </c>
      <c r="B6" s="205" t="s">
        <v>6</v>
      </c>
      <c r="C6" s="206"/>
      <c r="D6" s="206"/>
      <c r="E6" s="206"/>
      <c r="F6" s="207"/>
    </row>
    <row r="7" spans="1:6" ht="15.6" x14ac:dyDescent="0.3">
      <c r="A7" s="69">
        <v>1</v>
      </c>
      <c r="B7" s="91" t="s">
        <v>7</v>
      </c>
      <c r="C7" s="71" t="s">
        <v>8</v>
      </c>
      <c r="D7" s="71" t="s">
        <v>9</v>
      </c>
      <c r="E7" s="77">
        <v>0</v>
      </c>
      <c r="F7" s="110">
        <v>30000</v>
      </c>
    </row>
    <row r="8" spans="1:6" ht="15.6" x14ac:dyDescent="0.3">
      <c r="A8" s="52">
        <v>2</v>
      </c>
      <c r="B8" s="33" t="s">
        <v>10</v>
      </c>
      <c r="C8" s="1" t="s">
        <v>8</v>
      </c>
      <c r="D8" s="1" t="s">
        <v>9</v>
      </c>
      <c r="E8" s="5"/>
      <c r="F8" s="109">
        <v>40000</v>
      </c>
    </row>
    <row r="9" spans="1:6" ht="15.6" x14ac:dyDescent="0.3">
      <c r="A9" s="52">
        <v>3</v>
      </c>
      <c r="B9" s="33" t="s">
        <v>12</v>
      </c>
      <c r="C9" s="1" t="s">
        <v>8</v>
      </c>
      <c r="D9" s="1" t="s">
        <v>9</v>
      </c>
      <c r="E9" s="5"/>
      <c r="F9" s="109">
        <v>95947.4</v>
      </c>
    </row>
    <row r="10" spans="1:6" ht="15.6" x14ac:dyDescent="0.3">
      <c r="A10" s="52">
        <v>4</v>
      </c>
      <c r="B10" s="34" t="s">
        <v>13</v>
      </c>
      <c r="C10" s="1" t="s">
        <v>8</v>
      </c>
      <c r="D10" s="1" t="s">
        <v>9</v>
      </c>
      <c r="E10" s="5"/>
      <c r="F10" s="109">
        <v>20000</v>
      </c>
    </row>
    <row r="11" spans="1:6" ht="15.6" x14ac:dyDescent="0.3">
      <c r="A11" s="52">
        <v>5</v>
      </c>
      <c r="B11" s="33" t="s">
        <v>106</v>
      </c>
      <c r="C11" s="1" t="s">
        <v>8</v>
      </c>
      <c r="D11" s="1" t="s">
        <v>9</v>
      </c>
      <c r="E11" s="5"/>
      <c r="F11" s="109">
        <v>100000</v>
      </c>
    </row>
    <row r="12" spans="1:6" ht="15.6" x14ac:dyDescent="0.3">
      <c r="A12" s="52">
        <v>6</v>
      </c>
      <c r="B12" s="33" t="s">
        <v>160</v>
      </c>
      <c r="C12" s="1" t="s">
        <v>8</v>
      </c>
      <c r="D12" s="1" t="s">
        <v>171</v>
      </c>
      <c r="E12" s="5"/>
      <c r="F12" s="109">
        <v>30000</v>
      </c>
    </row>
    <row r="13" spans="1:6" ht="15.6" x14ac:dyDescent="0.3">
      <c r="A13" s="52">
        <v>7</v>
      </c>
      <c r="B13" s="33" t="s">
        <v>109</v>
      </c>
      <c r="C13" s="1" t="s">
        <v>8</v>
      </c>
      <c r="D13" s="1" t="s">
        <v>9</v>
      </c>
      <c r="E13" s="5"/>
      <c r="F13" s="109">
        <v>15000</v>
      </c>
    </row>
    <row r="14" spans="1:6" ht="31.2" x14ac:dyDescent="0.3">
      <c r="A14" s="52">
        <v>8</v>
      </c>
      <c r="B14" s="35" t="s">
        <v>154</v>
      </c>
      <c r="C14" s="1" t="s">
        <v>8</v>
      </c>
      <c r="D14" s="1" t="s">
        <v>152</v>
      </c>
      <c r="E14" s="5"/>
      <c r="F14" s="109">
        <v>35040</v>
      </c>
    </row>
    <row r="15" spans="1:6" ht="15.6" x14ac:dyDescent="0.3">
      <c r="A15" s="52">
        <v>9</v>
      </c>
      <c r="B15" s="35" t="s">
        <v>172</v>
      </c>
      <c r="C15" s="1"/>
      <c r="D15" s="1" t="s">
        <v>9</v>
      </c>
      <c r="E15" s="5"/>
      <c r="F15" s="109">
        <v>120000</v>
      </c>
    </row>
    <row r="16" spans="1:6" ht="15.6" x14ac:dyDescent="0.3">
      <c r="A16" s="52">
        <v>10</v>
      </c>
      <c r="B16" s="33" t="s">
        <v>95</v>
      </c>
      <c r="C16" s="1" t="s">
        <v>14</v>
      </c>
      <c r="D16" s="1" t="s">
        <v>9</v>
      </c>
      <c r="E16" s="5"/>
      <c r="F16" s="109">
        <v>300000</v>
      </c>
    </row>
    <row r="17" spans="1:8" ht="16.8" thickBot="1" x14ac:dyDescent="0.4">
      <c r="A17" s="64"/>
      <c r="B17" s="100" t="s">
        <v>15</v>
      </c>
      <c r="C17" s="101"/>
      <c r="D17" s="101"/>
      <c r="E17" s="102"/>
      <c r="F17" s="111">
        <f>SUM(F7:F16)</f>
        <v>785987.4</v>
      </c>
      <c r="H17" s="107"/>
    </row>
    <row r="18" spans="1:8" ht="16.2" thickBot="1" x14ac:dyDescent="0.35">
      <c r="A18" s="99">
        <v>1.2</v>
      </c>
      <c r="B18" s="191" t="s">
        <v>16</v>
      </c>
      <c r="C18" s="192"/>
      <c r="D18" s="192"/>
      <c r="E18" s="192"/>
      <c r="F18" s="193"/>
    </row>
    <row r="19" spans="1:8" ht="15.6" x14ac:dyDescent="0.3">
      <c r="A19" s="69">
        <v>11</v>
      </c>
      <c r="B19" s="90" t="s">
        <v>17</v>
      </c>
      <c r="C19" s="71"/>
      <c r="D19" s="71" t="s">
        <v>9</v>
      </c>
      <c r="E19" s="77">
        <v>0</v>
      </c>
      <c r="F19" s="110">
        <v>10000</v>
      </c>
    </row>
    <row r="20" spans="1:8" ht="15.6" x14ac:dyDescent="0.3">
      <c r="A20" s="52">
        <v>12</v>
      </c>
      <c r="B20" s="36" t="s">
        <v>18</v>
      </c>
      <c r="C20" s="1"/>
      <c r="D20" s="1" t="s">
        <v>9</v>
      </c>
      <c r="E20" s="5">
        <v>0</v>
      </c>
      <c r="F20" s="109">
        <v>5000</v>
      </c>
    </row>
    <row r="21" spans="1:8" ht="15.6" x14ac:dyDescent="0.3">
      <c r="A21" s="52">
        <v>13</v>
      </c>
      <c r="B21" s="37" t="s">
        <v>19</v>
      </c>
      <c r="C21" s="1"/>
      <c r="D21" s="1" t="s">
        <v>9</v>
      </c>
      <c r="E21" s="5">
        <v>0</v>
      </c>
      <c r="F21" s="109">
        <v>10000</v>
      </c>
    </row>
    <row r="22" spans="1:8" ht="16.8" thickBot="1" x14ac:dyDescent="0.35">
      <c r="A22" s="64"/>
      <c r="B22" s="65" t="s">
        <v>15</v>
      </c>
      <c r="C22" s="66"/>
      <c r="D22" s="66"/>
      <c r="E22" s="67">
        <f>SUM(E19:E21)</f>
        <v>0</v>
      </c>
      <c r="F22" s="68">
        <f>SUM(F19:F21)</f>
        <v>25000</v>
      </c>
      <c r="H22" s="107"/>
    </row>
    <row r="23" spans="1:8" ht="16.2" thickBot="1" x14ac:dyDescent="0.35">
      <c r="A23" s="99">
        <v>1.3</v>
      </c>
      <c r="B23" s="205" t="s">
        <v>20</v>
      </c>
      <c r="C23" s="206"/>
      <c r="D23" s="206"/>
      <c r="E23" s="206"/>
      <c r="F23" s="207"/>
    </row>
    <row r="24" spans="1:8" ht="15.6" x14ac:dyDescent="0.3">
      <c r="A24" s="69">
        <v>14</v>
      </c>
      <c r="B24" s="98" t="s">
        <v>21</v>
      </c>
      <c r="C24" s="71" t="s">
        <v>8</v>
      </c>
      <c r="D24" s="71" t="s">
        <v>9</v>
      </c>
      <c r="E24" s="77">
        <v>0</v>
      </c>
      <c r="F24" s="110">
        <v>30000</v>
      </c>
    </row>
    <row r="25" spans="1:8" ht="15.6" x14ac:dyDescent="0.3">
      <c r="A25" s="52">
        <v>15</v>
      </c>
      <c r="B25" s="37" t="s">
        <v>22</v>
      </c>
      <c r="C25" s="1" t="s">
        <v>8</v>
      </c>
      <c r="D25" s="1" t="s">
        <v>9</v>
      </c>
      <c r="E25" s="5">
        <v>0</v>
      </c>
      <c r="F25" s="109">
        <v>40000</v>
      </c>
    </row>
    <row r="26" spans="1:8" ht="15.6" x14ac:dyDescent="0.3">
      <c r="A26" s="52">
        <v>16</v>
      </c>
      <c r="B26" s="37" t="s">
        <v>23</v>
      </c>
      <c r="C26" s="1" t="s">
        <v>8</v>
      </c>
      <c r="D26" s="1" t="s">
        <v>9</v>
      </c>
      <c r="E26" s="5">
        <v>0</v>
      </c>
      <c r="F26" s="109">
        <v>120000</v>
      </c>
    </row>
    <row r="27" spans="1:8" ht="15.6" x14ac:dyDescent="0.3">
      <c r="A27" s="52">
        <v>17</v>
      </c>
      <c r="B27" s="36" t="s">
        <v>24</v>
      </c>
      <c r="C27" s="1" t="s">
        <v>8</v>
      </c>
      <c r="D27" s="1" t="s">
        <v>9</v>
      </c>
      <c r="E27" s="5">
        <v>0</v>
      </c>
      <c r="F27" s="109">
        <v>100000</v>
      </c>
    </row>
    <row r="28" spans="1:8" ht="15.6" x14ac:dyDescent="0.3">
      <c r="A28" s="52">
        <v>18</v>
      </c>
      <c r="B28" s="36" t="s">
        <v>25</v>
      </c>
      <c r="C28" s="1" t="s">
        <v>8</v>
      </c>
      <c r="D28" s="1" t="s">
        <v>9</v>
      </c>
      <c r="E28" s="5">
        <v>0</v>
      </c>
      <c r="F28" s="109">
        <v>10000</v>
      </c>
    </row>
    <row r="29" spans="1:8" ht="15.75" customHeight="1" x14ac:dyDescent="0.3">
      <c r="A29" s="52">
        <v>19</v>
      </c>
      <c r="B29" s="37" t="s">
        <v>26</v>
      </c>
      <c r="C29" s="1" t="s">
        <v>8</v>
      </c>
      <c r="D29" s="1" t="s">
        <v>9</v>
      </c>
      <c r="E29" s="5">
        <v>0</v>
      </c>
      <c r="F29" s="26">
        <v>20000</v>
      </c>
    </row>
    <row r="30" spans="1:8" ht="16.8" thickBot="1" x14ac:dyDescent="0.35">
      <c r="A30" s="64"/>
      <c r="B30" s="65" t="s">
        <v>15</v>
      </c>
      <c r="C30" s="66"/>
      <c r="D30" s="66"/>
      <c r="E30" s="97">
        <v>0</v>
      </c>
      <c r="F30" s="68">
        <f>SUM(F24:F29)</f>
        <v>320000</v>
      </c>
      <c r="H30" s="107"/>
    </row>
    <row r="31" spans="1:8" ht="16.2" thickBot="1" x14ac:dyDescent="0.35">
      <c r="A31" s="74">
        <v>1.4</v>
      </c>
      <c r="B31" s="191" t="s">
        <v>27</v>
      </c>
      <c r="C31" s="192"/>
      <c r="D31" s="192"/>
      <c r="E31" s="192"/>
      <c r="F31" s="193"/>
    </row>
    <row r="32" spans="1:8" ht="15.6" x14ac:dyDescent="0.3">
      <c r="A32" s="69">
        <v>20</v>
      </c>
      <c r="B32" s="89" t="s">
        <v>28</v>
      </c>
      <c r="C32" s="71" t="s">
        <v>8</v>
      </c>
      <c r="D32" s="71" t="s">
        <v>9</v>
      </c>
      <c r="E32" s="95">
        <v>0</v>
      </c>
      <c r="F32" s="78">
        <v>599671.25</v>
      </c>
    </row>
    <row r="33" spans="1:11" ht="15.6" x14ac:dyDescent="0.3">
      <c r="A33" s="52">
        <v>21</v>
      </c>
      <c r="B33" s="36" t="s">
        <v>29</v>
      </c>
      <c r="C33" s="1" t="s">
        <v>8</v>
      </c>
      <c r="D33" s="1" t="s">
        <v>9</v>
      </c>
      <c r="E33" s="5">
        <v>0</v>
      </c>
      <c r="F33" s="26">
        <v>20000</v>
      </c>
    </row>
    <row r="34" spans="1:11" ht="16.8" thickBot="1" x14ac:dyDescent="0.35">
      <c r="A34" s="64"/>
      <c r="B34" s="65" t="s">
        <v>15</v>
      </c>
      <c r="C34" s="66"/>
      <c r="D34" s="66"/>
      <c r="E34" s="67">
        <f>SUM(E32:E33)</f>
        <v>0</v>
      </c>
      <c r="F34" s="68">
        <f>SUM(F32:F33)</f>
        <v>619671.25</v>
      </c>
      <c r="H34" s="107"/>
    </row>
    <row r="35" spans="1:11" ht="16.2" thickBot="1" x14ac:dyDescent="0.35">
      <c r="A35" s="74">
        <v>1.5</v>
      </c>
      <c r="B35" s="191" t="s">
        <v>30</v>
      </c>
      <c r="C35" s="192"/>
      <c r="D35" s="192"/>
      <c r="E35" s="192"/>
      <c r="F35" s="193"/>
    </row>
    <row r="36" spans="1:11" ht="15.6" x14ac:dyDescent="0.3">
      <c r="A36" s="52">
        <v>22</v>
      </c>
      <c r="B36" s="36" t="s">
        <v>31</v>
      </c>
      <c r="C36" s="1" t="s">
        <v>14</v>
      </c>
      <c r="D36" s="1" t="s">
        <v>9</v>
      </c>
      <c r="E36" s="5">
        <v>0</v>
      </c>
      <c r="F36" s="26">
        <v>30000</v>
      </c>
    </row>
    <row r="37" spans="1:11" ht="15.6" x14ac:dyDescent="0.3">
      <c r="A37" s="52">
        <v>23</v>
      </c>
      <c r="B37" s="36" t="s">
        <v>170</v>
      </c>
      <c r="C37" s="1" t="s">
        <v>14</v>
      </c>
      <c r="D37" s="1" t="s">
        <v>9</v>
      </c>
      <c r="E37" s="5">
        <v>0</v>
      </c>
      <c r="F37" s="26">
        <v>50000</v>
      </c>
    </row>
    <row r="38" spans="1:11" ht="16.2" x14ac:dyDescent="0.3">
      <c r="A38" s="52"/>
      <c r="B38" s="38" t="s">
        <v>15</v>
      </c>
      <c r="C38" s="2"/>
      <c r="D38" s="2"/>
      <c r="E38" s="15">
        <f>SUM(E36:E37)</f>
        <v>0</v>
      </c>
      <c r="F38" s="27">
        <f>SUM(F36:F37)</f>
        <v>80000</v>
      </c>
      <c r="H38" s="107"/>
    </row>
    <row r="39" spans="1:11" ht="15.6" x14ac:dyDescent="0.3">
      <c r="A39" s="53">
        <v>1.6</v>
      </c>
      <c r="B39" s="194" t="s">
        <v>32</v>
      </c>
      <c r="C39" s="195"/>
      <c r="D39" s="195"/>
      <c r="E39" s="195"/>
      <c r="F39" s="196"/>
    </row>
    <row r="40" spans="1:11" ht="23.25" customHeight="1" x14ac:dyDescent="0.3">
      <c r="A40" s="52">
        <v>24</v>
      </c>
      <c r="B40" s="37" t="s">
        <v>33</v>
      </c>
      <c r="C40" s="1" t="s">
        <v>8</v>
      </c>
      <c r="D40" s="1" t="s">
        <v>9</v>
      </c>
      <c r="E40" s="16">
        <v>0</v>
      </c>
      <c r="F40" s="26">
        <v>50000</v>
      </c>
    </row>
    <row r="41" spans="1:11" ht="16.2" x14ac:dyDescent="0.3">
      <c r="A41" s="52"/>
      <c r="B41" s="38" t="s">
        <v>15</v>
      </c>
      <c r="C41" s="2"/>
      <c r="D41" s="2"/>
      <c r="E41" s="13">
        <f>SUM(E40)</f>
        <v>0</v>
      </c>
      <c r="F41" s="27">
        <f>SUM(F40)</f>
        <v>50000</v>
      </c>
      <c r="H41" s="107"/>
    </row>
    <row r="42" spans="1:11" ht="15.6" x14ac:dyDescent="0.3">
      <c r="A42" s="105"/>
      <c r="B42" s="106" t="s">
        <v>34</v>
      </c>
      <c r="C42" s="106"/>
      <c r="D42" s="106"/>
      <c r="E42" s="106"/>
      <c r="F42" s="108">
        <v>1810658.65</v>
      </c>
      <c r="H42" s="107"/>
    </row>
    <row r="43" spans="1:11" ht="16.2" thickBot="1" x14ac:dyDescent="0.35">
      <c r="A43" s="54">
        <v>2</v>
      </c>
      <c r="B43" s="197" t="s">
        <v>35</v>
      </c>
      <c r="C43" s="198"/>
      <c r="D43" s="198"/>
      <c r="E43" s="198"/>
      <c r="F43" s="199"/>
    </row>
    <row r="44" spans="1:11" ht="16.2" thickBot="1" x14ac:dyDescent="0.35">
      <c r="A44" s="53">
        <v>2.1</v>
      </c>
      <c r="B44" s="200" t="s">
        <v>36</v>
      </c>
      <c r="C44" s="192"/>
      <c r="D44" s="192"/>
      <c r="E44" s="192"/>
      <c r="F44" s="193"/>
    </row>
    <row r="45" spans="1:11" ht="20.25" customHeight="1" x14ac:dyDescent="0.3">
      <c r="A45" s="52">
        <v>25</v>
      </c>
      <c r="B45" s="96" t="s">
        <v>156</v>
      </c>
      <c r="C45" s="87" t="s">
        <v>11</v>
      </c>
      <c r="D45" s="87" t="s">
        <v>9</v>
      </c>
      <c r="E45" s="95">
        <v>0</v>
      </c>
      <c r="F45" s="110">
        <v>150000</v>
      </c>
      <c r="K45" s="107"/>
    </row>
    <row r="46" spans="1:11" ht="15.6" x14ac:dyDescent="0.3">
      <c r="A46" s="52">
        <v>26</v>
      </c>
      <c r="B46" s="39" t="s">
        <v>175</v>
      </c>
      <c r="C46" s="4" t="s">
        <v>8</v>
      </c>
      <c r="D46" s="3" t="s">
        <v>9</v>
      </c>
      <c r="E46" s="14">
        <v>318057</v>
      </c>
      <c r="F46" s="109">
        <v>2680315</v>
      </c>
      <c r="H46" s="25"/>
    </row>
    <row r="47" spans="1:11" ht="31.2" x14ac:dyDescent="0.3">
      <c r="A47" s="52">
        <v>27</v>
      </c>
      <c r="B47" s="39" t="s">
        <v>110</v>
      </c>
      <c r="C47" s="4" t="s">
        <v>14</v>
      </c>
      <c r="D47" s="12" t="s">
        <v>102</v>
      </c>
      <c r="E47" s="18"/>
      <c r="F47" s="112">
        <v>105000</v>
      </c>
    </row>
    <row r="48" spans="1:11" ht="31.2" x14ac:dyDescent="0.3">
      <c r="A48" s="52">
        <v>28</v>
      </c>
      <c r="B48" s="39" t="s">
        <v>38</v>
      </c>
      <c r="C48" s="4" t="s">
        <v>39</v>
      </c>
      <c r="D48" s="12" t="s">
        <v>102</v>
      </c>
      <c r="E48" s="18"/>
      <c r="F48" s="112">
        <v>17816.759999999998</v>
      </c>
      <c r="H48" s="25"/>
    </row>
    <row r="49" spans="1:8" ht="31.2" x14ac:dyDescent="0.3">
      <c r="A49" s="52">
        <v>29</v>
      </c>
      <c r="B49" s="40" t="s">
        <v>113</v>
      </c>
      <c r="C49" s="3" t="s">
        <v>39</v>
      </c>
      <c r="D49" s="12" t="s">
        <v>102</v>
      </c>
      <c r="E49" s="14"/>
      <c r="F49" s="109">
        <v>15121.83</v>
      </c>
    </row>
    <row r="50" spans="1:8" ht="31.2" x14ac:dyDescent="0.3">
      <c r="A50" s="52">
        <v>30</v>
      </c>
      <c r="B50" s="40" t="s">
        <v>40</v>
      </c>
      <c r="C50" s="3" t="s">
        <v>39</v>
      </c>
      <c r="D50" s="12" t="s">
        <v>102</v>
      </c>
      <c r="E50" s="14"/>
      <c r="F50" s="109">
        <v>88491</v>
      </c>
      <c r="H50" s="25"/>
    </row>
    <row r="51" spans="1:8" ht="31.2" x14ac:dyDescent="0.3">
      <c r="A51" s="52">
        <v>31</v>
      </c>
      <c r="B51" s="40" t="s">
        <v>41</v>
      </c>
      <c r="C51" s="3" t="s">
        <v>14</v>
      </c>
      <c r="D51" s="12" t="s">
        <v>102</v>
      </c>
      <c r="E51" s="14"/>
      <c r="F51" s="109">
        <v>57055.8</v>
      </c>
    </row>
    <row r="52" spans="1:8" ht="31.2" x14ac:dyDescent="0.3">
      <c r="A52" s="52">
        <v>32</v>
      </c>
      <c r="B52" s="40" t="s">
        <v>42</v>
      </c>
      <c r="C52" s="3" t="s">
        <v>14</v>
      </c>
      <c r="D52" s="12" t="s">
        <v>102</v>
      </c>
      <c r="E52" s="14"/>
      <c r="F52" s="109">
        <v>38920</v>
      </c>
    </row>
    <row r="53" spans="1:8" ht="31.2" x14ac:dyDescent="0.3">
      <c r="A53" s="52">
        <v>33</v>
      </c>
      <c r="B53" s="40" t="s">
        <v>43</v>
      </c>
      <c r="C53" s="3" t="s">
        <v>44</v>
      </c>
      <c r="D53" s="12" t="s">
        <v>102</v>
      </c>
      <c r="E53" s="14"/>
      <c r="F53" s="109">
        <v>38111.75</v>
      </c>
    </row>
    <row r="54" spans="1:8" ht="31.2" x14ac:dyDescent="0.3">
      <c r="A54" s="52">
        <v>34</v>
      </c>
      <c r="B54" s="40" t="s">
        <v>111</v>
      </c>
      <c r="C54" s="3" t="s">
        <v>39</v>
      </c>
      <c r="D54" s="12" t="s">
        <v>102</v>
      </c>
      <c r="E54" s="14"/>
      <c r="F54" s="109">
        <v>100000</v>
      </c>
    </row>
    <row r="55" spans="1:8" ht="31.2" x14ac:dyDescent="0.3">
      <c r="A55" s="52">
        <v>35</v>
      </c>
      <c r="B55" s="40" t="s">
        <v>114</v>
      </c>
      <c r="C55" s="3" t="s">
        <v>14</v>
      </c>
      <c r="D55" s="12" t="s">
        <v>102</v>
      </c>
      <c r="E55" s="14"/>
      <c r="F55" s="109">
        <v>26145</v>
      </c>
    </row>
    <row r="56" spans="1:8" ht="31.2" x14ac:dyDescent="0.3">
      <c r="A56" s="52">
        <v>36</v>
      </c>
      <c r="B56" s="40" t="s">
        <v>159</v>
      </c>
      <c r="C56" s="3"/>
      <c r="D56" s="12" t="s">
        <v>102</v>
      </c>
      <c r="E56" s="14"/>
      <c r="F56" s="109">
        <v>236035.47</v>
      </c>
    </row>
    <row r="57" spans="1:8" ht="46.8" x14ac:dyDescent="0.3">
      <c r="A57" s="52">
        <v>37</v>
      </c>
      <c r="B57" s="41" t="s">
        <v>177</v>
      </c>
      <c r="C57" s="3" t="s">
        <v>176</v>
      </c>
      <c r="D57" s="12" t="s">
        <v>9</v>
      </c>
      <c r="E57" s="14"/>
      <c r="F57" s="113">
        <v>1700000</v>
      </c>
    </row>
    <row r="58" spans="1:8" ht="41.4" x14ac:dyDescent="0.3">
      <c r="A58" s="52">
        <v>38</v>
      </c>
      <c r="B58" s="42" t="s">
        <v>166</v>
      </c>
      <c r="C58" s="3" t="s">
        <v>14</v>
      </c>
      <c r="D58" s="12" t="s">
        <v>102</v>
      </c>
      <c r="E58" s="14"/>
      <c r="F58" s="114">
        <v>650000</v>
      </c>
    </row>
    <row r="59" spans="1:8" ht="31.2" x14ac:dyDescent="0.3">
      <c r="A59" s="52">
        <v>39</v>
      </c>
      <c r="B59" s="42" t="s">
        <v>178</v>
      </c>
      <c r="C59" s="12" t="s">
        <v>158</v>
      </c>
      <c r="D59" s="12" t="s">
        <v>102</v>
      </c>
      <c r="E59" s="14"/>
      <c r="F59" s="115">
        <v>1700000</v>
      </c>
    </row>
    <row r="60" spans="1:8" ht="31.5" customHeight="1" x14ac:dyDescent="0.3">
      <c r="A60" s="52">
        <v>40</v>
      </c>
      <c r="B60" s="43" t="s">
        <v>157</v>
      </c>
      <c r="C60" s="3" t="s">
        <v>49</v>
      </c>
      <c r="D60" s="12" t="s">
        <v>9</v>
      </c>
      <c r="E60" s="14"/>
      <c r="F60" s="29">
        <v>1700000</v>
      </c>
    </row>
    <row r="61" spans="1:8" ht="30.75" customHeight="1" x14ac:dyDescent="0.3">
      <c r="A61" s="52">
        <v>41</v>
      </c>
      <c r="B61" s="43" t="s">
        <v>112</v>
      </c>
      <c r="C61" s="12" t="s">
        <v>75</v>
      </c>
      <c r="D61" s="12" t="s">
        <v>102</v>
      </c>
      <c r="E61" s="14"/>
      <c r="F61" s="109">
        <v>500000</v>
      </c>
    </row>
    <row r="62" spans="1:8" ht="16.8" thickBot="1" x14ac:dyDescent="0.35">
      <c r="A62" s="64"/>
      <c r="B62" s="92" t="s">
        <v>15</v>
      </c>
      <c r="C62" s="93"/>
      <c r="D62" s="93"/>
      <c r="E62" s="94">
        <f>SUM(E47:E61)</f>
        <v>0</v>
      </c>
      <c r="F62" s="68">
        <f>SUM(F45:F61)</f>
        <v>9803012.6099999994</v>
      </c>
      <c r="H62" s="107"/>
    </row>
    <row r="63" spans="1:8" ht="16.2" thickBot="1" x14ac:dyDescent="0.35">
      <c r="A63" s="74">
        <v>2.2000000000000002</v>
      </c>
      <c r="B63" s="187" t="s">
        <v>45</v>
      </c>
      <c r="C63" s="187"/>
      <c r="D63" s="187"/>
      <c r="E63" s="187"/>
      <c r="F63" s="188"/>
    </row>
    <row r="64" spans="1:8" ht="19.5" customHeight="1" x14ac:dyDescent="0.3">
      <c r="A64" s="52">
        <v>42</v>
      </c>
      <c r="B64" s="36" t="s">
        <v>46</v>
      </c>
      <c r="C64" s="1" t="s">
        <v>11</v>
      </c>
      <c r="D64" s="1" t="s">
        <v>9</v>
      </c>
      <c r="E64" s="14">
        <v>0</v>
      </c>
      <c r="F64" s="109">
        <v>149917.81</v>
      </c>
    </row>
    <row r="65" spans="1:11" ht="21.75" customHeight="1" x14ac:dyDescent="0.3">
      <c r="A65" s="52">
        <v>43</v>
      </c>
      <c r="B65" s="37" t="s">
        <v>47</v>
      </c>
      <c r="C65" s="1" t="s">
        <v>11</v>
      </c>
      <c r="D65" s="1" t="s">
        <v>9</v>
      </c>
      <c r="E65" s="14">
        <v>0</v>
      </c>
      <c r="F65" s="109">
        <v>248372</v>
      </c>
    </row>
    <row r="66" spans="1:11" ht="31.2" x14ac:dyDescent="0.3">
      <c r="A66" s="52">
        <v>44</v>
      </c>
      <c r="B66" s="44" t="s">
        <v>104</v>
      </c>
      <c r="C66" s="12" t="s">
        <v>48</v>
      </c>
      <c r="D66" s="6" t="s">
        <v>102</v>
      </c>
      <c r="E66" s="5"/>
      <c r="F66" s="109">
        <v>77479.78</v>
      </c>
      <c r="K66">
        <f>0.5*29983562.47</f>
        <v>14991781.234999999</v>
      </c>
    </row>
    <row r="67" spans="1:11" ht="31.2" x14ac:dyDescent="0.3">
      <c r="A67" s="52">
        <v>45</v>
      </c>
      <c r="B67" s="44" t="s">
        <v>105</v>
      </c>
      <c r="C67" s="12" t="s">
        <v>48</v>
      </c>
      <c r="D67" s="6" t="s">
        <v>102</v>
      </c>
      <c r="E67" s="5"/>
      <c r="F67" s="109">
        <v>140902.14000000001</v>
      </c>
    </row>
    <row r="68" spans="1:11" ht="15.6" x14ac:dyDescent="0.3">
      <c r="A68" s="52">
        <v>46</v>
      </c>
      <c r="B68" s="44" t="s">
        <v>96</v>
      </c>
      <c r="C68" s="3" t="s">
        <v>49</v>
      </c>
      <c r="D68" s="6" t="s">
        <v>103</v>
      </c>
      <c r="E68" s="5"/>
      <c r="F68" s="109">
        <v>166000</v>
      </c>
    </row>
    <row r="69" spans="1:11" ht="15.6" x14ac:dyDescent="0.3">
      <c r="A69" s="52">
        <v>49</v>
      </c>
      <c r="B69" s="44" t="s">
        <v>98</v>
      </c>
      <c r="C69" s="12" t="s">
        <v>99</v>
      </c>
      <c r="D69" s="1" t="s">
        <v>9</v>
      </c>
      <c r="E69" s="5"/>
      <c r="F69" s="109">
        <v>700000</v>
      </c>
    </row>
    <row r="70" spans="1:11" ht="24.75" customHeight="1" x14ac:dyDescent="0.3">
      <c r="A70" s="52">
        <v>50</v>
      </c>
      <c r="B70" s="44" t="s">
        <v>100</v>
      </c>
      <c r="C70" s="3" t="s">
        <v>138</v>
      </c>
      <c r="D70" s="1" t="s">
        <v>9</v>
      </c>
      <c r="E70" s="5"/>
      <c r="F70" s="109">
        <v>350000</v>
      </c>
    </row>
    <row r="71" spans="1:11" ht="46.8" x14ac:dyDescent="0.3">
      <c r="A71" s="52">
        <v>51</v>
      </c>
      <c r="B71" s="41" t="s">
        <v>148</v>
      </c>
      <c r="C71" s="12" t="s">
        <v>97</v>
      </c>
      <c r="D71" s="1"/>
      <c r="E71" s="5"/>
      <c r="F71" s="116">
        <v>940032.56</v>
      </c>
    </row>
    <row r="72" spans="1:11" ht="31.2" x14ac:dyDescent="0.3">
      <c r="A72" s="52">
        <v>52</v>
      </c>
      <c r="B72" s="41" t="s">
        <v>149</v>
      </c>
      <c r="C72" s="3" t="s">
        <v>97</v>
      </c>
      <c r="D72" s="1"/>
      <c r="E72" s="5"/>
      <c r="F72" s="117">
        <v>600000</v>
      </c>
    </row>
    <row r="73" spans="1:11" ht="31.2" x14ac:dyDescent="0.3">
      <c r="A73" s="52">
        <v>53</v>
      </c>
      <c r="B73" s="45" t="s">
        <v>150</v>
      </c>
      <c r="C73" s="3"/>
      <c r="D73" s="1"/>
      <c r="E73" s="5"/>
      <c r="F73" s="118">
        <v>250000</v>
      </c>
    </row>
    <row r="74" spans="1:11" ht="16.8" thickBot="1" x14ac:dyDescent="0.35">
      <c r="A74" s="64"/>
      <c r="B74" s="65" t="s">
        <v>51</v>
      </c>
      <c r="C74" s="66"/>
      <c r="D74" s="66"/>
      <c r="E74" s="67">
        <f>SUM(E66:E73)</f>
        <v>0</v>
      </c>
      <c r="F74" s="68">
        <f>SUM(F64:F73)</f>
        <v>3622704.29</v>
      </c>
      <c r="H74" s="107"/>
    </row>
    <row r="75" spans="1:11" ht="16.2" thickBot="1" x14ac:dyDescent="0.35">
      <c r="A75" s="74">
        <v>2.2999999999999998</v>
      </c>
      <c r="B75" s="201" t="s">
        <v>52</v>
      </c>
      <c r="C75" s="201"/>
      <c r="D75" s="201"/>
      <c r="E75" s="201"/>
      <c r="F75" s="202"/>
    </row>
    <row r="76" spans="1:11" ht="15.6" x14ac:dyDescent="0.3">
      <c r="A76" s="69">
        <v>54</v>
      </c>
      <c r="B76" s="91" t="s">
        <v>52</v>
      </c>
      <c r="C76" s="71" t="s">
        <v>8</v>
      </c>
      <c r="D76" s="71" t="s">
        <v>9</v>
      </c>
      <c r="E76" s="77">
        <v>0</v>
      </c>
      <c r="F76" s="110">
        <v>2056477</v>
      </c>
    </row>
    <row r="77" spans="1:11" ht="15.6" x14ac:dyDescent="0.3">
      <c r="A77" s="52">
        <v>55</v>
      </c>
      <c r="B77" s="35" t="s">
        <v>53</v>
      </c>
      <c r="C77" s="3" t="s">
        <v>11</v>
      </c>
      <c r="D77" s="1" t="s">
        <v>9</v>
      </c>
      <c r="E77" s="5">
        <v>0</v>
      </c>
      <c r="F77" s="109">
        <v>523250</v>
      </c>
    </row>
    <row r="78" spans="1:11" ht="15.6" x14ac:dyDescent="0.3">
      <c r="A78" s="52">
        <v>56</v>
      </c>
      <c r="B78" s="33" t="s">
        <v>54</v>
      </c>
      <c r="C78" s="3" t="s">
        <v>11</v>
      </c>
      <c r="D78" s="1" t="s">
        <v>9</v>
      </c>
      <c r="E78" s="5">
        <v>0</v>
      </c>
      <c r="F78" s="109">
        <v>418600</v>
      </c>
    </row>
    <row r="79" spans="1:11" ht="15.6" x14ac:dyDescent="0.3">
      <c r="A79" s="52">
        <v>57</v>
      </c>
      <c r="B79" s="33" t="s">
        <v>116</v>
      </c>
      <c r="C79" s="3" t="s">
        <v>8</v>
      </c>
      <c r="D79" s="1" t="s">
        <v>152</v>
      </c>
      <c r="E79" s="5"/>
      <c r="F79" s="109">
        <v>100000</v>
      </c>
    </row>
    <row r="80" spans="1:11" ht="32.25" customHeight="1" x14ac:dyDescent="0.3">
      <c r="A80" s="52">
        <v>58</v>
      </c>
      <c r="B80" s="35" t="s">
        <v>165</v>
      </c>
      <c r="C80" s="12" t="s">
        <v>115</v>
      </c>
      <c r="D80" s="1" t="s">
        <v>152</v>
      </c>
      <c r="E80" s="5">
        <v>50000</v>
      </c>
      <c r="F80" s="109">
        <v>100000</v>
      </c>
    </row>
    <row r="81" spans="1:8" ht="15.6" x14ac:dyDescent="0.3">
      <c r="A81" s="52">
        <v>59</v>
      </c>
      <c r="B81" s="35" t="s">
        <v>55</v>
      </c>
      <c r="C81" s="3" t="s">
        <v>11</v>
      </c>
      <c r="D81" s="1" t="s">
        <v>9</v>
      </c>
      <c r="E81" s="5">
        <v>0</v>
      </c>
      <c r="F81" s="26">
        <v>5000</v>
      </c>
    </row>
    <row r="82" spans="1:8" ht="16.8" thickBot="1" x14ac:dyDescent="0.4">
      <c r="A82" s="64"/>
      <c r="B82" s="79" t="s">
        <v>51</v>
      </c>
      <c r="C82" s="66"/>
      <c r="D82" s="66"/>
      <c r="E82" s="67">
        <f>SUM(E76:E81)</f>
        <v>50000</v>
      </c>
      <c r="F82" s="68">
        <f>SUM(F76:F81)</f>
        <v>3203327</v>
      </c>
      <c r="H82" s="107"/>
    </row>
    <row r="83" spans="1:8" ht="16.2" thickBot="1" x14ac:dyDescent="0.35">
      <c r="A83" s="74">
        <v>2.4</v>
      </c>
      <c r="B83" s="187" t="s">
        <v>56</v>
      </c>
      <c r="C83" s="187"/>
      <c r="D83" s="187"/>
      <c r="E83" s="187"/>
      <c r="F83" s="188"/>
    </row>
    <row r="84" spans="1:8" ht="15.6" x14ac:dyDescent="0.3">
      <c r="A84" s="69">
        <v>60</v>
      </c>
      <c r="B84" s="90" t="s">
        <v>57</v>
      </c>
      <c r="C84" s="87" t="s">
        <v>11</v>
      </c>
      <c r="D84" s="71" t="s">
        <v>9</v>
      </c>
      <c r="E84" s="77">
        <v>0</v>
      </c>
      <c r="F84" s="78">
        <v>20000</v>
      </c>
    </row>
    <row r="85" spans="1:8" ht="15.6" x14ac:dyDescent="0.3">
      <c r="A85" s="52">
        <v>61</v>
      </c>
      <c r="B85" s="36" t="s">
        <v>164</v>
      </c>
      <c r="C85" s="3" t="s">
        <v>11</v>
      </c>
      <c r="D85" s="1" t="s">
        <v>9</v>
      </c>
      <c r="E85" s="5">
        <v>0</v>
      </c>
      <c r="F85" s="26">
        <v>100000</v>
      </c>
    </row>
    <row r="86" spans="1:8" ht="15.6" x14ac:dyDescent="0.3">
      <c r="A86" s="52">
        <v>62</v>
      </c>
      <c r="B86" s="33" t="s">
        <v>58</v>
      </c>
      <c r="C86" s="3" t="s">
        <v>11</v>
      </c>
      <c r="D86" s="7" t="s">
        <v>9</v>
      </c>
      <c r="E86" s="5">
        <v>0</v>
      </c>
      <c r="F86" s="25">
        <v>399674.44</v>
      </c>
      <c r="H86">
        <f>599674.44-200000</f>
        <v>399674.43999999994</v>
      </c>
    </row>
    <row r="87" spans="1:8" ht="15.6" x14ac:dyDescent="0.3">
      <c r="A87" s="52">
        <v>63</v>
      </c>
      <c r="B87" s="33" t="s">
        <v>59</v>
      </c>
      <c r="C87" s="3"/>
      <c r="D87" s="7"/>
      <c r="E87" s="5">
        <v>0</v>
      </c>
      <c r="F87" s="26">
        <v>60000</v>
      </c>
    </row>
    <row r="88" spans="1:8" ht="16.2" x14ac:dyDescent="0.35">
      <c r="A88" s="52"/>
      <c r="B88" s="46" t="s">
        <v>15</v>
      </c>
      <c r="C88" s="8"/>
      <c r="D88" s="8"/>
      <c r="E88" s="19">
        <f>SUM(E84:E86)</f>
        <v>0</v>
      </c>
      <c r="F88" s="27">
        <f>SUM(F84:F87)</f>
        <v>579674.43999999994</v>
      </c>
      <c r="H88" s="107"/>
    </row>
    <row r="89" spans="1:8" ht="15.6" x14ac:dyDescent="0.3">
      <c r="A89" s="52"/>
      <c r="B89" s="183" t="s">
        <v>60</v>
      </c>
      <c r="C89" s="183"/>
      <c r="D89" s="184"/>
      <c r="E89" s="17"/>
      <c r="F89" s="28">
        <f>F88+F82+F74+F62</f>
        <v>17208718.34</v>
      </c>
      <c r="H89" s="25"/>
    </row>
    <row r="90" spans="1:8" ht="15.6" x14ac:dyDescent="0.3">
      <c r="A90" s="64"/>
      <c r="B90" s="121"/>
      <c r="C90" s="121"/>
      <c r="D90" s="121"/>
      <c r="E90" s="124"/>
      <c r="F90" s="123"/>
    </row>
    <row r="91" spans="1:8" ht="16.2" thickBot="1" x14ac:dyDescent="0.35">
      <c r="A91" s="75">
        <v>3</v>
      </c>
      <c r="B91" s="203" t="s">
        <v>61</v>
      </c>
      <c r="C91" s="203"/>
      <c r="D91" s="203"/>
      <c r="E91" s="203"/>
      <c r="F91" s="204"/>
    </row>
    <row r="92" spans="1:8" ht="16.2" thickBot="1" x14ac:dyDescent="0.35">
      <c r="A92" s="74">
        <v>3.1</v>
      </c>
      <c r="B92" s="187" t="s">
        <v>62</v>
      </c>
      <c r="C92" s="187"/>
      <c r="D92" s="187"/>
      <c r="E92" s="187"/>
      <c r="F92" s="188"/>
    </row>
    <row r="93" spans="1:8" ht="20.25" customHeight="1" x14ac:dyDescent="0.3">
      <c r="A93" s="52">
        <v>64</v>
      </c>
      <c r="B93" s="37" t="s">
        <v>63</v>
      </c>
      <c r="C93" s="1" t="s">
        <v>8</v>
      </c>
      <c r="D93" s="1" t="s">
        <v>9</v>
      </c>
      <c r="E93" s="10">
        <v>0</v>
      </c>
      <c r="F93" s="109">
        <v>40000</v>
      </c>
    </row>
    <row r="94" spans="1:8" ht="31.2" x14ac:dyDescent="0.3">
      <c r="A94" s="52">
        <v>65</v>
      </c>
      <c r="B94" s="37" t="s">
        <v>107</v>
      </c>
      <c r="C94" s="1" t="s">
        <v>8</v>
      </c>
      <c r="D94" s="1" t="s">
        <v>9</v>
      </c>
      <c r="E94" s="10"/>
      <c r="F94" s="109">
        <v>50000</v>
      </c>
    </row>
    <row r="95" spans="1:8" ht="31.2" x14ac:dyDescent="0.3">
      <c r="A95" s="52">
        <v>66</v>
      </c>
      <c r="B95" s="37" t="s">
        <v>64</v>
      </c>
      <c r="C95" s="1" t="s">
        <v>8</v>
      </c>
      <c r="D95" s="1" t="s">
        <v>9</v>
      </c>
      <c r="E95" s="10">
        <v>0</v>
      </c>
      <c r="F95" s="109">
        <v>10000</v>
      </c>
    </row>
    <row r="96" spans="1:8" ht="16.8" thickBot="1" x14ac:dyDescent="0.35">
      <c r="A96" s="64"/>
      <c r="B96" s="83" t="s">
        <v>15</v>
      </c>
      <c r="C96" s="84"/>
      <c r="D96" s="85" t="s">
        <v>65</v>
      </c>
      <c r="E96" s="80">
        <f>SUM(E93:E95)</f>
        <v>0</v>
      </c>
      <c r="F96" s="68">
        <f>SUM(F93:F95)</f>
        <v>100000</v>
      </c>
      <c r="H96" s="107"/>
    </row>
    <row r="97" spans="1:6" ht="15.75" customHeight="1" thickBot="1" x14ac:dyDescent="0.35">
      <c r="A97" s="74">
        <v>3.2</v>
      </c>
      <c r="B97" s="181" t="s">
        <v>66</v>
      </c>
      <c r="C97" s="181"/>
      <c r="D97" s="181"/>
      <c r="E97" s="181"/>
      <c r="F97" s="182"/>
    </row>
    <row r="98" spans="1:6" ht="15.6" x14ac:dyDescent="0.3">
      <c r="A98" s="69">
        <v>67</v>
      </c>
      <c r="B98" s="86" t="s">
        <v>67</v>
      </c>
      <c r="C98" s="87"/>
      <c r="D98" s="87" t="s">
        <v>9</v>
      </c>
      <c r="E98" s="88"/>
      <c r="F98" s="119">
        <v>200000</v>
      </c>
    </row>
    <row r="99" spans="1:6" ht="31.2" x14ac:dyDescent="0.3">
      <c r="A99" s="52">
        <v>68</v>
      </c>
      <c r="B99" s="35" t="s">
        <v>117</v>
      </c>
      <c r="C99" s="6" t="s">
        <v>48</v>
      </c>
      <c r="D99" s="1" t="s">
        <v>37</v>
      </c>
      <c r="E99" s="11"/>
      <c r="F99" s="109">
        <v>459628.06</v>
      </c>
    </row>
    <row r="100" spans="1:6" ht="15.6" x14ac:dyDescent="0.3">
      <c r="A100" s="52">
        <v>69</v>
      </c>
      <c r="B100" s="35" t="s">
        <v>68</v>
      </c>
      <c r="C100" s="6" t="s">
        <v>101</v>
      </c>
      <c r="D100" s="1" t="s">
        <v>50</v>
      </c>
      <c r="E100" s="11"/>
      <c r="F100" s="109">
        <v>641111.97</v>
      </c>
    </row>
    <row r="101" spans="1:6" ht="22.5" customHeight="1" x14ac:dyDescent="0.3">
      <c r="A101" s="52">
        <v>70</v>
      </c>
      <c r="B101" s="48" t="s">
        <v>179</v>
      </c>
      <c r="C101" s="6" t="s">
        <v>14</v>
      </c>
      <c r="D101" s="1" t="s">
        <v>152</v>
      </c>
      <c r="E101" s="11"/>
      <c r="F101" s="109">
        <v>4185</v>
      </c>
    </row>
    <row r="102" spans="1:6" ht="22.5" customHeight="1" x14ac:dyDescent="0.3">
      <c r="A102" s="52">
        <v>71</v>
      </c>
      <c r="B102" s="48" t="s">
        <v>180</v>
      </c>
      <c r="C102" s="6" t="s">
        <v>14</v>
      </c>
      <c r="D102" s="1" t="s">
        <v>152</v>
      </c>
      <c r="E102" s="11"/>
      <c r="F102" s="109">
        <v>21275</v>
      </c>
    </row>
    <row r="103" spans="1:6" ht="22.5" customHeight="1" x14ac:dyDescent="0.3">
      <c r="A103" s="52">
        <v>72</v>
      </c>
      <c r="B103" s="48" t="s">
        <v>181</v>
      </c>
      <c r="C103" s="6" t="s">
        <v>14</v>
      </c>
      <c r="D103" s="1" t="s">
        <v>152</v>
      </c>
      <c r="E103" s="11"/>
      <c r="F103" s="109">
        <v>4225</v>
      </c>
    </row>
    <row r="104" spans="1:6" ht="22.5" customHeight="1" x14ac:dyDescent="0.3">
      <c r="A104" s="52"/>
      <c r="B104" s="48" t="s">
        <v>182</v>
      </c>
      <c r="C104" s="6" t="s">
        <v>14</v>
      </c>
      <c r="D104" s="1" t="s">
        <v>152</v>
      </c>
      <c r="E104" s="11"/>
      <c r="F104" s="109">
        <v>5000</v>
      </c>
    </row>
    <row r="105" spans="1:6" ht="23.25" customHeight="1" x14ac:dyDescent="0.3">
      <c r="A105" s="52">
        <v>71</v>
      </c>
      <c r="B105" s="48" t="s">
        <v>163</v>
      </c>
      <c r="C105" s="6" t="s">
        <v>44</v>
      </c>
      <c r="D105" s="1" t="s">
        <v>9</v>
      </c>
      <c r="E105" s="11"/>
      <c r="F105" s="109">
        <v>70000</v>
      </c>
    </row>
    <row r="106" spans="1:6" ht="31.2" x14ac:dyDescent="0.3">
      <c r="A106" s="52">
        <v>72</v>
      </c>
      <c r="B106" s="35" t="s">
        <v>69</v>
      </c>
      <c r="C106" s="1" t="s">
        <v>14</v>
      </c>
      <c r="D106" s="1" t="s">
        <v>50</v>
      </c>
      <c r="E106" s="11"/>
      <c r="F106" s="109">
        <v>197335.82</v>
      </c>
    </row>
    <row r="107" spans="1:6" ht="46.8" x14ac:dyDescent="0.3">
      <c r="A107" s="52">
        <v>73</v>
      </c>
      <c r="B107" s="43" t="s">
        <v>118</v>
      </c>
      <c r="C107" s="6" t="s">
        <v>136</v>
      </c>
      <c r="D107" s="1" t="s">
        <v>9</v>
      </c>
      <c r="E107" s="11"/>
      <c r="F107" s="120">
        <v>90000</v>
      </c>
    </row>
    <row r="108" spans="1:6" ht="46.8" x14ac:dyDescent="0.3">
      <c r="A108" s="52">
        <v>74</v>
      </c>
      <c r="B108" s="49" t="s">
        <v>119</v>
      </c>
      <c r="C108" s="1" t="s">
        <v>137</v>
      </c>
      <c r="D108" s="1" t="s">
        <v>9</v>
      </c>
      <c r="E108" s="11"/>
      <c r="F108" s="120">
        <v>90000</v>
      </c>
    </row>
    <row r="109" spans="1:6" ht="46.8" x14ac:dyDescent="0.3">
      <c r="A109" s="52">
        <v>75</v>
      </c>
      <c r="B109" s="43" t="s">
        <v>120</v>
      </c>
      <c r="C109" s="1" t="s">
        <v>44</v>
      </c>
      <c r="D109" s="1" t="s">
        <v>9</v>
      </c>
      <c r="E109" s="11"/>
      <c r="F109" s="120">
        <v>90000</v>
      </c>
    </row>
    <row r="110" spans="1:6" ht="46.8" x14ac:dyDescent="0.3">
      <c r="A110" s="52">
        <v>76</v>
      </c>
      <c r="B110" s="43" t="s">
        <v>121</v>
      </c>
      <c r="C110" s="1" t="s">
        <v>138</v>
      </c>
      <c r="D110" s="1" t="s">
        <v>9</v>
      </c>
      <c r="E110" s="11"/>
      <c r="F110" s="120">
        <v>90000</v>
      </c>
    </row>
    <row r="111" spans="1:6" ht="46.8" x14ac:dyDescent="0.3">
      <c r="A111" s="52">
        <v>77</v>
      </c>
      <c r="B111" s="43" t="s">
        <v>122</v>
      </c>
      <c r="C111" s="1" t="s">
        <v>139</v>
      </c>
      <c r="D111" s="1" t="s">
        <v>9</v>
      </c>
      <c r="E111" s="11"/>
      <c r="F111" s="120">
        <v>90000</v>
      </c>
    </row>
    <row r="112" spans="1:6" ht="46.8" x14ac:dyDescent="0.3">
      <c r="A112" s="52">
        <v>78</v>
      </c>
      <c r="B112" s="43" t="s">
        <v>123</v>
      </c>
      <c r="C112" s="6" t="s">
        <v>140</v>
      </c>
      <c r="D112" s="1" t="s">
        <v>9</v>
      </c>
      <c r="E112" s="11"/>
      <c r="F112" s="120">
        <v>90000</v>
      </c>
    </row>
    <row r="113" spans="1:10" ht="46.8" x14ac:dyDescent="0.3">
      <c r="A113" s="52">
        <v>79</v>
      </c>
      <c r="B113" s="43" t="s">
        <v>124</v>
      </c>
      <c r="C113" s="1" t="s">
        <v>39</v>
      </c>
      <c r="D113" s="1" t="s">
        <v>9</v>
      </c>
      <c r="E113" s="11"/>
      <c r="F113" s="120">
        <v>90000</v>
      </c>
    </row>
    <row r="114" spans="1:10" ht="46.8" x14ac:dyDescent="0.3">
      <c r="A114" s="52">
        <v>80</v>
      </c>
      <c r="B114" s="43" t="s">
        <v>125</v>
      </c>
      <c r="C114" s="6" t="s">
        <v>141</v>
      </c>
      <c r="D114" s="1" t="s">
        <v>9</v>
      </c>
      <c r="E114" s="11"/>
      <c r="F114" s="120">
        <v>90000</v>
      </c>
    </row>
    <row r="115" spans="1:10" ht="46.8" x14ac:dyDescent="0.3">
      <c r="A115" s="52">
        <v>81</v>
      </c>
      <c r="B115" s="43" t="s">
        <v>126</v>
      </c>
      <c r="C115" s="6" t="s">
        <v>162</v>
      </c>
      <c r="D115" s="1" t="s">
        <v>9</v>
      </c>
      <c r="E115" s="11"/>
      <c r="F115" s="120">
        <v>90000</v>
      </c>
    </row>
    <row r="116" spans="1:10" ht="62.4" x14ac:dyDescent="0.3">
      <c r="A116" s="52">
        <v>82</v>
      </c>
      <c r="B116" s="49" t="s">
        <v>127</v>
      </c>
      <c r="C116" s="6" t="s">
        <v>147</v>
      </c>
      <c r="D116" s="1" t="s">
        <v>9</v>
      </c>
      <c r="E116" s="11"/>
      <c r="F116" s="120">
        <v>90000</v>
      </c>
    </row>
    <row r="117" spans="1:10" ht="46.8" x14ac:dyDescent="0.3">
      <c r="A117" s="52">
        <v>83</v>
      </c>
      <c r="B117" s="43" t="s">
        <v>128</v>
      </c>
      <c r="C117" s="6" t="s">
        <v>142</v>
      </c>
      <c r="D117" s="1" t="s">
        <v>9</v>
      </c>
      <c r="E117" s="11"/>
      <c r="F117" s="120">
        <v>90000</v>
      </c>
    </row>
    <row r="118" spans="1:10" ht="46.8" x14ac:dyDescent="0.3">
      <c r="A118" s="52">
        <v>84</v>
      </c>
      <c r="B118" s="43" t="s">
        <v>129</v>
      </c>
      <c r="C118" s="6" t="s">
        <v>143</v>
      </c>
      <c r="D118" s="1" t="s">
        <v>9</v>
      </c>
      <c r="E118" s="11"/>
      <c r="F118" s="120">
        <v>90000</v>
      </c>
      <c r="H118" s="104"/>
    </row>
    <row r="119" spans="1:10" ht="46.8" x14ac:dyDescent="0.3">
      <c r="A119" s="52">
        <v>85</v>
      </c>
      <c r="B119" s="43" t="s">
        <v>130</v>
      </c>
      <c r="C119" s="1" t="s">
        <v>144</v>
      </c>
      <c r="D119" s="1" t="s">
        <v>9</v>
      </c>
      <c r="E119" s="11"/>
      <c r="F119" s="120">
        <v>90000</v>
      </c>
    </row>
    <row r="120" spans="1:10" ht="46.8" x14ac:dyDescent="0.3">
      <c r="A120" s="52">
        <v>86</v>
      </c>
      <c r="B120" s="49" t="s">
        <v>131</v>
      </c>
      <c r="C120" s="1" t="s">
        <v>145</v>
      </c>
      <c r="D120" s="1" t="s">
        <v>9</v>
      </c>
      <c r="E120" s="11"/>
      <c r="F120" s="120">
        <v>90000</v>
      </c>
    </row>
    <row r="121" spans="1:10" ht="46.8" x14ac:dyDescent="0.3">
      <c r="A121" s="52">
        <v>87</v>
      </c>
      <c r="B121" s="49" t="s">
        <v>132</v>
      </c>
      <c r="C121" s="1" t="s">
        <v>146</v>
      </c>
      <c r="D121" s="1" t="s">
        <v>9</v>
      </c>
      <c r="E121" s="11"/>
      <c r="F121" s="120">
        <v>90000</v>
      </c>
    </row>
    <row r="122" spans="1:10" ht="46.8" x14ac:dyDescent="0.3">
      <c r="A122" s="52">
        <v>88</v>
      </c>
      <c r="B122" s="49" t="s">
        <v>133</v>
      </c>
      <c r="C122" s="6" t="s">
        <v>136</v>
      </c>
      <c r="D122" s="1" t="s">
        <v>9</v>
      </c>
      <c r="E122" s="11"/>
      <c r="F122" s="120">
        <v>90000</v>
      </c>
    </row>
    <row r="123" spans="1:10" ht="75.75" customHeight="1" x14ac:dyDescent="0.3">
      <c r="A123" s="52">
        <v>89</v>
      </c>
      <c r="B123" s="49" t="s">
        <v>134</v>
      </c>
      <c r="C123" s="6" t="s">
        <v>161</v>
      </c>
      <c r="D123" s="1" t="s">
        <v>9</v>
      </c>
      <c r="E123" s="11"/>
      <c r="F123" s="120">
        <v>90000</v>
      </c>
      <c r="J123" t="s">
        <v>167</v>
      </c>
    </row>
    <row r="124" spans="1:10" ht="62.4" x14ac:dyDescent="0.3">
      <c r="A124" s="52">
        <v>90</v>
      </c>
      <c r="B124" s="49" t="s">
        <v>135</v>
      </c>
      <c r="C124" s="6" t="s">
        <v>140</v>
      </c>
      <c r="D124" s="1" t="s">
        <v>9</v>
      </c>
      <c r="E124" s="11"/>
      <c r="F124" s="120">
        <v>118327</v>
      </c>
    </row>
    <row r="125" spans="1:10" ht="31.2" x14ac:dyDescent="0.3">
      <c r="A125" s="52">
        <v>91</v>
      </c>
      <c r="B125" s="37" t="s">
        <v>74</v>
      </c>
      <c r="C125" s="6" t="s">
        <v>75</v>
      </c>
      <c r="D125" s="6" t="s">
        <v>102</v>
      </c>
      <c r="E125" s="11"/>
      <c r="F125" s="109">
        <v>14641</v>
      </c>
    </row>
    <row r="126" spans="1:10" ht="31.2" x14ac:dyDescent="0.3">
      <c r="A126" s="52">
        <v>92</v>
      </c>
      <c r="B126" s="37" t="s">
        <v>76</v>
      </c>
      <c r="C126" s="6" t="s">
        <v>75</v>
      </c>
      <c r="D126" s="6" t="s">
        <v>102</v>
      </c>
      <c r="E126" s="11"/>
      <c r="F126" s="109">
        <v>50360</v>
      </c>
    </row>
    <row r="127" spans="1:10" ht="31.2" x14ac:dyDescent="0.3">
      <c r="A127" s="52">
        <v>93</v>
      </c>
      <c r="B127" s="37" t="s">
        <v>153</v>
      </c>
      <c r="C127" s="1"/>
      <c r="D127" s="6" t="s">
        <v>102</v>
      </c>
      <c r="E127" s="11"/>
      <c r="F127" s="109">
        <v>30000</v>
      </c>
    </row>
    <row r="128" spans="1:10" ht="31.2" x14ac:dyDescent="0.3">
      <c r="A128" s="52">
        <v>94</v>
      </c>
      <c r="B128" s="50" t="s">
        <v>77</v>
      </c>
      <c r="C128" s="6" t="s">
        <v>75</v>
      </c>
      <c r="D128" s="6" t="s">
        <v>102</v>
      </c>
      <c r="E128" s="11"/>
      <c r="F128" s="109">
        <v>67000</v>
      </c>
    </row>
    <row r="129" spans="1:8" ht="16.8" thickBot="1" x14ac:dyDescent="0.4">
      <c r="A129" s="64"/>
      <c r="B129" s="79" t="s">
        <v>15</v>
      </c>
      <c r="C129" s="66"/>
      <c r="D129" s="66"/>
      <c r="E129" s="80"/>
      <c r="F129" s="68">
        <f>SUM(F98:F128)</f>
        <v>3413088.85</v>
      </c>
      <c r="H129" s="107"/>
    </row>
    <row r="130" spans="1:8" ht="16.2" thickBot="1" x14ac:dyDescent="0.35">
      <c r="A130" s="74">
        <v>3.3</v>
      </c>
      <c r="B130" s="181" t="s">
        <v>70</v>
      </c>
      <c r="C130" s="181"/>
      <c r="D130" s="181"/>
      <c r="E130" s="181"/>
      <c r="F130" s="182"/>
    </row>
    <row r="131" spans="1:8" ht="15.6" x14ac:dyDescent="0.3">
      <c r="A131" s="69">
        <v>95</v>
      </c>
      <c r="B131" s="81" t="s">
        <v>71</v>
      </c>
      <c r="C131" s="71" t="s">
        <v>11</v>
      </c>
      <c r="D131" s="71" t="s">
        <v>9</v>
      </c>
      <c r="E131" s="82" t="s">
        <v>72</v>
      </c>
      <c r="F131" s="78">
        <v>100000</v>
      </c>
    </row>
    <row r="132" spans="1:8" ht="15.6" x14ac:dyDescent="0.3">
      <c r="A132" s="52">
        <v>96</v>
      </c>
      <c r="B132" s="35" t="s">
        <v>73</v>
      </c>
      <c r="C132" s="1" t="s">
        <v>11</v>
      </c>
      <c r="D132" s="1" t="s">
        <v>9</v>
      </c>
      <c r="E132" s="10">
        <v>0</v>
      </c>
      <c r="F132" s="26">
        <v>20000</v>
      </c>
    </row>
    <row r="133" spans="1:8" ht="16.2" x14ac:dyDescent="0.3">
      <c r="A133" s="52"/>
      <c r="B133" s="47" t="s">
        <v>15</v>
      </c>
      <c r="C133" s="9"/>
      <c r="D133" s="9"/>
      <c r="E133" s="20">
        <f>SUM(E131:E132)</f>
        <v>0</v>
      </c>
      <c r="F133" s="27">
        <f>SUM(F131:F132)</f>
        <v>120000</v>
      </c>
      <c r="H133" s="107"/>
    </row>
    <row r="134" spans="1:8" ht="15.6" x14ac:dyDescent="0.3">
      <c r="A134" s="52"/>
      <c r="B134" s="183" t="s">
        <v>78</v>
      </c>
      <c r="C134" s="183"/>
      <c r="D134" s="184"/>
      <c r="E134" s="21"/>
      <c r="F134" s="28">
        <f>F133+F129+F96</f>
        <v>3633088.85</v>
      </c>
      <c r="H134" s="107"/>
    </row>
    <row r="135" spans="1:8" ht="15.6" x14ac:dyDescent="0.3">
      <c r="A135" s="64"/>
      <c r="B135" s="121"/>
      <c r="C135" s="121"/>
      <c r="D135" s="121"/>
      <c r="E135" s="122"/>
      <c r="F135" s="123"/>
    </row>
    <row r="136" spans="1:8" ht="16.2" thickBot="1" x14ac:dyDescent="0.35">
      <c r="A136" s="75">
        <v>4</v>
      </c>
      <c r="B136" s="185" t="s">
        <v>79</v>
      </c>
      <c r="C136" s="185"/>
      <c r="D136" s="185"/>
      <c r="E136" s="185"/>
      <c r="F136" s="186"/>
    </row>
    <row r="137" spans="1:8" ht="16.2" thickBot="1" x14ac:dyDescent="0.35">
      <c r="A137" s="74">
        <v>4.0999999999999996</v>
      </c>
      <c r="B137" s="181" t="s">
        <v>80</v>
      </c>
      <c r="C137" s="181"/>
      <c r="D137" s="181"/>
      <c r="E137" s="181"/>
      <c r="F137" s="182"/>
    </row>
    <row r="138" spans="1:8" ht="31.2" x14ac:dyDescent="0.3">
      <c r="A138" s="55">
        <v>98</v>
      </c>
      <c r="B138" s="76" t="s">
        <v>155</v>
      </c>
      <c r="C138" s="71" t="s">
        <v>11</v>
      </c>
      <c r="D138" s="71" t="s">
        <v>9</v>
      </c>
      <c r="E138" s="77">
        <v>0</v>
      </c>
      <c r="F138" s="78">
        <v>50000</v>
      </c>
    </row>
    <row r="139" spans="1:8" ht="15.6" x14ac:dyDescent="0.3">
      <c r="A139" s="52">
        <v>99</v>
      </c>
      <c r="B139" s="36" t="s">
        <v>81</v>
      </c>
      <c r="C139" s="1" t="s">
        <v>11</v>
      </c>
      <c r="D139" s="1" t="s">
        <v>9</v>
      </c>
      <c r="E139" s="5">
        <v>0</v>
      </c>
      <c r="F139" s="26">
        <v>50000</v>
      </c>
    </row>
    <row r="140" spans="1:8" ht="16.8" thickBot="1" x14ac:dyDescent="0.35">
      <c r="A140" s="64"/>
      <c r="B140" s="65" t="s">
        <v>15</v>
      </c>
      <c r="C140" s="66"/>
      <c r="D140" s="66"/>
      <c r="E140" s="67">
        <f>SUM(E138:E139)</f>
        <v>0</v>
      </c>
      <c r="F140" s="68">
        <f>SUM(F138:F139)</f>
        <v>100000</v>
      </c>
    </row>
    <row r="141" spans="1:8" ht="16.2" thickBot="1" x14ac:dyDescent="0.35">
      <c r="A141" s="74">
        <v>4.2</v>
      </c>
      <c r="B141" s="187" t="s">
        <v>82</v>
      </c>
      <c r="C141" s="187"/>
      <c r="D141" s="187"/>
      <c r="E141" s="187"/>
      <c r="F141" s="188"/>
    </row>
    <row r="142" spans="1:8" ht="31.2" x14ac:dyDescent="0.3">
      <c r="A142" s="69">
        <v>100</v>
      </c>
      <c r="B142" s="70" t="s">
        <v>151</v>
      </c>
      <c r="C142" s="71"/>
      <c r="D142" s="71" t="s">
        <v>9</v>
      </c>
      <c r="E142" s="72"/>
      <c r="F142" s="73">
        <v>6831256.0300000003</v>
      </c>
      <c r="H142" s="25"/>
    </row>
    <row r="143" spans="1:8" ht="31.2" x14ac:dyDescent="0.3">
      <c r="A143" s="55">
        <v>101</v>
      </c>
      <c r="B143" s="50" t="s">
        <v>108</v>
      </c>
      <c r="C143" s="1"/>
      <c r="D143" s="1" t="s">
        <v>9</v>
      </c>
      <c r="E143" s="5">
        <v>0</v>
      </c>
      <c r="F143" s="26">
        <v>100000</v>
      </c>
    </row>
    <row r="144" spans="1:8" ht="15.6" x14ac:dyDescent="0.3">
      <c r="A144" s="52">
        <v>102</v>
      </c>
      <c r="B144" s="36" t="s">
        <v>83</v>
      </c>
      <c r="C144" s="1" t="s">
        <v>11</v>
      </c>
      <c r="D144" s="1" t="s">
        <v>9</v>
      </c>
      <c r="E144" s="5">
        <v>0</v>
      </c>
      <c r="F144" s="26">
        <v>50000</v>
      </c>
    </row>
    <row r="145" spans="1:9" ht="16.2" x14ac:dyDescent="0.3">
      <c r="A145" s="52"/>
      <c r="B145" s="38" t="s">
        <v>15</v>
      </c>
      <c r="C145" s="2"/>
      <c r="D145" s="2"/>
      <c r="E145" s="22">
        <f>SUM(E143:E144)</f>
        <v>0</v>
      </c>
      <c r="F145" s="27">
        <f>SUM(F142:F144)</f>
        <v>6981256.0300000003</v>
      </c>
      <c r="H145" s="107"/>
    </row>
    <row r="146" spans="1:9" ht="15.6" x14ac:dyDescent="0.3">
      <c r="A146" s="52"/>
      <c r="B146" s="183" t="s">
        <v>84</v>
      </c>
      <c r="C146" s="183"/>
      <c r="D146" s="184"/>
      <c r="E146" s="23">
        <f>E145+E140</f>
        <v>0</v>
      </c>
      <c r="F146" s="28">
        <f>F145+F140</f>
        <v>7081256.0300000003</v>
      </c>
      <c r="H146" s="107"/>
    </row>
    <row r="147" spans="1:9" ht="15.6" x14ac:dyDescent="0.3">
      <c r="A147" s="54">
        <v>5</v>
      </c>
      <c r="B147" s="189" t="s">
        <v>85</v>
      </c>
      <c r="C147" s="189"/>
      <c r="D147" s="189"/>
      <c r="E147" s="189"/>
      <c r="F147" s="190"/>
    </row>
    <row r="148" spans="1:9" ht="15.6" x14ac:dyDescent="0.3">
      <c r="A148" s="53">
        <v>5.0999999999999996</v>
      </c>
      <c r="B148" s="189" t="s">
        <v>86</v>
      </c>
      <c r="C148" s="189"/>
      <c r="D148" s="189"/>
      <c r="E148" s="189"/>
      <c r="F148" s="190"/>
    </row>
    <row r="149" spans="1:9" ht="15.6" x14ac:dyDescent="0.3">
      <c r="A149" s="52">
        <v>103</v>
      </c>
      <c r="B149" s="36" t="s">
        <v>87</v>
      </c>
      <c r="C149" s="3" t="s">
        <v>11</v>
      </c>
      <c r="D149" s="1" t="s">
        <v>9</v>
      </c>
      <c r="E149" s="5"/>
      <c r="F149" s="26">
        <v>10000</v>
      </c>
    </row>
    <row r="150" spans="1:9" ht="15.6" x14ac:dyDescent="0.3">
      <c r="A150" s="52">
        <v>104</v>
      </c>
      <c r="B150" s="36" t="s">
        <v>88</v>
      </c>
      <c r="C150" s="3" t="s">
        <v>11</v>
      </c>
      <c r="D150" s="1" t="s">
        <v>9</v>
      </c>
      <c r="E150" s="5"/>
      <c r="F150" s="26">
        <v>50000</v>
      </c>
      <c r="I150" s="25">
        <f>F142-F162</f>
        <v>6831256.0300000003</v>
      </c>
    </row>
    <row r="151" spans="1:9" ht="16.2" x14ac:dyDescent="0.35">
      <c r="A151" s="52"/>
      <c r="B151" s="46" t="s">
        <v>15</v>
      </c>
      <c r="C151" s="2"/>
      <c r="D151" s="2"/>
      <c r="E151" s="13">
        <v>145098.4</v>
      </c>
      <c r="F151" s="27">
        <f>SUM(F149:F150)</f>
        <v>60000</v>
      </c>
    </row>
    <row r="152" spans="1:9" ht="15.6" x14ac:dyDescent="0.3">
      <c r="A152" s="53">
        <v>5.2</v>
      </c>
      <c r="B152" s="189" t="s">
        <v>89</v>
      </c>
      <c r="C152" s="189"/>
      <c r="D152" s="189"/>
      <c r="E152" s="189"/>
      <c r="F152" s="190"/>
    </row>
    <row r="153" spans="1:9" ht="15.6" x14ac:dyDescent="0.3">
      <c r="A153" s="52">
        <v>105</v>
      </c>
      <c r="B153" s="37" t="s">
        <v>90</v>
      </c>
      <c r="C153" s="3" t="s">
        <v>11</v>
      </c>
      <c r="D153" s="1" t="s">
        <v>9</v>
      </c>
      <c r="E153" s="5">
        <v>0</v>
      </c>
      <c r="F153" s="26">
        <v>20000</v>
      </c>
    </row>
    <row r="154" spans="1:9" ht="15.6" x14ac:dyDescent="0.3">
      <c r="A154" s="52">
        <v>106</v>
      </c>
      <c r="B154" s="33" t="s">
        <v>91</v>
      </c>
      <c r="C154" s="3" t="s">
        <v>11</v>
      </c>
      <c r="D154" s="1" t="s">
        <v>9</v>
      </c>
      <c r="E154" s="5">
        <v>0</v>
      </c>
      <c r="F154" s="26">
        <v>50000</v>
      </c>
    </row>
    <row r="155" spans="1:9" ht="15.6" x14ac:dyDescent="0.3">
      <c r="A155" s="52">
        <v>107</v>
      </c>
      <c r="B155" s="35" t="s">
        <v>92</v>
      </c>
      <c r="C155" s="3" t="s">
        <v>11</v>
      </c>
      <c r="D155" s="1" t="s">
        <v>9</v>
      </c>
      <c r="E155" s="5">
        <v>0</v>
      </c>
      <c r="F155" s="26">
        <v>50000</v>
      </c>
    </row>
    <row r="156" spans="1:9" ht="16.2" x14ac:dyDescent="0.35">
      <c r="A156" s="52"/>
      <c r="B156" s="46" t="s">
        <v>15</v>
      </c>
      <c r="C156" s="2"/>
      <c r="D156" s="2"/>
      <c r="E156" s="24">
        <v>0</v>
      </c>
      <c r="F156" s="27">
        <f>SUM(F153:F155)</f>
        <v>120000</v>
      </c>
    </row>
    <row r="157" spans="1:9" ht="15.6" x14ac:dyDescent="0.3">
      <c r="A157" s="52"/>
      <c r="B157" s="179" t="s">
        <v>93</v>
      </c>
      <c r="C157" s="179"/>
      <c r="D157" s="180"/>
      <c r="E157" s="17"/>
      <c r="F157" s="28">
        <f>F156+F151</f>
        <v>180000</v>
      </c>
      <c r="H157" s="107"/>
    </row>
    <row r="158" spans="1:9" ht="16.8" thickBot="1" x14ac:dyDescent="0.4">
      <c r="A158" s="56"/>
      <c r="B158" s="51" t="s">
        <v>94</v>
      </c>
      <c r="C158" s="30"/>
      <c r="D158" s="30"/>
      <c r="E158" s="31">
        <v>2025713.85</v>
      </c>
      <c r="F158" s="32">
        <f>F156+F151+F145+F140+F129+F133+F96+F88+F82+F74+F62+F41+F38+F34+F30+F22+F17</f>
        <v>29983721.869999997</v>
      </c>
      <c r="H158" s="107">
        <f>F158-29983721.87</f>
        <v>0</v>
      </c>
    </row>
    <row r="161" spans="5:10" x14ac:dyDescent="0.3">
      <c r="F161" s="25"/>
    </row>
    <row r="162" spans="5:10" x14ac:dyDescent="0.3">
      <c r="F162" s="25">
        <f>F158-29983721.87</f>
        <v>0</v>
      </c>
      <c r="J162" s="25">
        <f>F158-29983562.47</f>
        <v>159.39999999850988</v>
      </c>
    </row>
    <row r="163" spans="5:10" x14ac:dyDescent="0.3">
      <c r="F163" s="25"/>
    </row>
    <row r="166" spans="5:10" x14ac:dyDescent="0.3">
      <c r="H166" s="25"/>
    </row>
    <row r="167" spans="5:10" x14ac:dyDescent="0.3">
      <c r="H167" s="25"/>
    </row>
    <row r="168" spans="5:10" x14ac:dyDescent="0.3">
      <c r="E168" s="25"/>
    </row>
  </sheetData>
  <mergeCells count="29">
    <mergeCell ref="B23:F23"/>
    <mergeCell ref="A1:F1"/>
    <mergeCell ref="A3:F3"/>
    <mergeCell ref="B5:F5"/>
    <mergeCell ref="B6:F6"/>
    <mergeCell ref="B18:F18"/>
    <mergeCell ref="B2:F2"/>
    <mergeCell ref="B92:F92"/>
    <mergeCell ref="B31:F31"/>
    <mergeCell ref="B35:F35"/>
    <mergeCell ref="B39:F39"/>
    <mergeCell ref="B43:F43"/>
    <mergeCell ref="B44:F44"/>
    <mergeCell ref="B63:F63"/>
    <mergeCell ref="B75:F75"/>
    <mergeCell ref="B83:F83"/>
    <mergeCell ref="B89:D89"/>
    <mergeCell ref="B91:F91"/>
    <mergeCell ref="B157:D157"/>
    <mergeCell ref="B97:F97"/>
    <mergeCell ref="B130:F130"/>
    <mergeCell ref="B134:D134"/>
    <mergeCell ref="B136:F136"/>
    <mergeCell ref="B137:F137"/>
    <mergeCell ref="B141:F141"/>
    <mergeCell ref="B146:D146"/>
    <mergeCell ref="B147:F147"/>
    <mergeCell ref="B148:F148"/>
    <mergeCell ref="B152:F152"/>
  </mergeCells>
  <pageMargins left="0.7" right="0.7" top="0.75" bottom="0.75" header="0.3" footer="0.3"/>
  <pageSetup paperSize="9" fitToWidth="0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7"/>
  <sheetViews>
    <sheetView tabSelected="1" topLeftCell="A54" workbookViewId="0">
      <selection activeCell="B57" sqref="B57"/>
    </sheetView>
  </sheetViews>
  <sheetFormatPr defaultRowHeight="14.4" x14ac:dyDescent="0.3"/>
  <cols>
    <col min="1" max="1" width="5.5546875" customWidth="1"/>
    <col min="2" max="2" width="46.33203125" customWidth="1"/>
    <col min="3" max="3" width="14.109375" customWidth="1"/>
    <col min="4" max="4" width="16.109375" customWidth="1"/>
    <col min="5" max="5" width="5.109375" customWidth="1"/>
    <col min="6" max="6" width="17" customWidth="1"/>
    <col min="7" max="8" width="13.33203125" bestFit="1" customWidth="1"/>
  </cols>
  <sheetData>
    <row r="1" spans="1:4" ht="18" thickBot="1" x14ac:dyDescent="0.35">
      <c r="A1" s="208" t="s">
        <v>0</v>
      </c>
      <c r="B1" s="209"/>
      <c r="C1" s="209"/>
      <c r="D1" s="210"/>
    </row>
    <row r="2" spans="1:4" ht="18" thickBot="1" x14ac:dyDescent="0.35">
      <c r="A2" s="63"/>
      <c r="B2" s="214" t="s">
        <v>174</v>
      </c>
      <c r="C2" s="215"/>
      <c r="D2" s="216"/>
    </row>
    <row r="3" spans="1:4" ht="16.2" thickBot="1" x14ac:dyDescent="0.35">
      <c r="A3" s="211" t="s">
        <v>173</v>
      </c>
      <c r="B3" s="212"/>
      <c r="C3" s="212"/>
      <c r="D3" s="213"/>
    </row>
    <row r="4" spans="1:4" ht="31.8" thickBot="1" x14ac:dyDescent="0.35">
      <c r="A4" s="57" t="s">
        <v>1</v>
      </c>
      <c r="B4" s="58" t="s">
        <v>2</v>
      </c>
      <c r="C4" s="59" t="s">
        <v>3</v>
      </c>
      <c r="D4" s="61" t="s">
        <v>168</v>
      </c>
    </row>
    <row r="5" spans="1:4" ht="16.2" thickBot="1" x14ac:dyDescent="0.35">
      <c r="A5" s="62">
        <v>1</v>
      </c>
      <c r="B5" s="205" t="s">
        <v>5</v>
      </c>
      <c r="C5" s="206"/>
      <c r="D5" s="207"/>
    </row>
    <row r="6" spans="1:4" ht="16.2" thickBot="1" x14ac:dyDescent="0.35">
      <c r="A6" s="103">
        <v>1.1000000000000001</v>
      </c>
      <c r="B6" s="205" t="s">
        <v>6</v>
      </c>
      <c r="C6" s="206"/>
      <c r="D6" s="207"/>
    </row>
    <row r="7" spans="1:4" ht="15.6" x14ac:dyDescent="0.3">
      <c r="A7" s="69">
        <v>1</v>
      </c>
      <c r="B7" s="91" t="s">
        <v>7</v>
      </c>
      <c r="C7" s="71" t="s">
        <v>8</v>
      </c>
      <c r="D7" s="110">
        <v>30000</v>
      </c>
    </row>
    <row r="8" spans="1:4" ht="15.6" x14ac:dyDescent="0.3">
      <c r="A8" s="52">
        <v>2</v>
      </c>
      <c r="B8" s="33" t="s">
        <v>10</v>
      </c>
      <c r="C8" s="1" t="s">
        <v>8</v>
      </c>
      <c r="D8" s="109">
        <v>40000</v>
      </c>
    </row>
    <row r="9" spans="1:4" ht="15.6" x14ac:dyDescent="0.3">
      <c r="A9" s="52">
        <v>3</v>
      </c>
      <c r="B9" s="33" t="s">
        <v>12</v>
      </c>
      <c r="C9" s="1" t="s">
        <v>8</v>
      </c>
      <c r="D9" s="109">
        <v>95947.4</v>
      </c>
    </row>
    <row r="10" spans="1:4" ht="15.6" x14ac:dyDescent="0.3">
      <c r="A10" s="52">
        <v>4</v>
      </c>
      <c r="B10" s="34" t="s">
        <v>13</v>
      </c>
      <c r="C10" s="1" t="s">
        <v>8</v>
      </c>
      <c r="D10" s="109">
        <v>20000</v>
      </c>
    </row>
    <row r="11" spans="1:4" ht="15.6" x14ac:dyDescent="0.3">
      <c r="A11" s="52">
        <v>5</v>
      </c>
      <c r="B11" s="33" t="s">
        <v>106</v>
      </c>
      <c r="C11" s="1" t="s">
        <v>8</v>
      </c>
      <c r="D11" s="109">
        <v>100000</v>
      </c>
    </row>
    <row r="12" spans="1:4" ht="15.6" x14ac:dyDescent="0.3">
      <c r="A12" s="52">
        <v>6</v>
      </c>
      <c r="B12" s="33" t="s">
        <v>160</v>
      </c>
      <c r="C12" s="1" t="s">
        <v>8</v>
      </c>
      <c r="D12" s="109">
        <v>30000</v>
      </c>
    </row>
    <row r="13" spans="1:4" s="174" customFormat="1" ht="15.6" x14ac:dyDescent="0.3">
      <c r="A13" s="170">
        <v>7</v>
      </c>
      <c r="B13" s="171" t="s">
        <v>109</v>
      </c>
      <c r="C13" s="172" t="s">
        <v>8</v>
      </c>
      <c r="D13" s="173">
        <v>15000</v>
      </c>
    </row>
    <row r="14" spans="1:4" s="174" customFormat="1" ht="31.2" x14ac:dyDescent="0.3">
      <c r="A14" s="170">
        <v>8</v>
      </c>
      <c r="B14" s="175" t="s">
        <v>154</v>
      </c>
      <c r="C14" s="172" t="s">
        <v>8</v>
      </c>
      <c r="D14" s="173">
        <v>35040</v>
      </c>
    </row>
    <row r="15" spans="1:4" ht="15.6" x14ac:dyDescent="0.3">
      <c r="A15" s="52">
        <v>9</v>
      </c>
      <c r="B15" s="35" t="s">
        <v>172</v>
      </c>
      <c r="C15" s="1"/>
      <c r="D15" s="109">
        <v>120000</v>
      </c>
    </row>
    <row r="16" spans="1:4" ht="15.6" x14ac:dyDescent="0.3">
      <c r="A16" s="52">
        <v>10</v>
      </c>
      <c r="B16" s="33" t="s">
        <v>95</v>
      </c>
      <c r="C16" s="1" t="s">
        <v>14</v>
      </c>
      <c r="D16" s="109">
        <v>300000</v>
      </c>
    </row>
    <row r="17" spans="1:6" ht="16.8" thickBot="1" x14ac:dyDescent="0.4">
      <c r="A17" s="64"/>
      <c r="B17" s="100" t="s">
        <v>15</v>
      </c>
      <c r="C17" s="101"/>
      <c r="D17" s="111">
        <f>SUM(D7:D16)</f>
        <v>785987.4</v>
      </c>
      <c r="F17" s="107"/>
    </row>
    <row r="18" spans="1:6" ht="16.2" thickBot="1" x14ac:dyDescent="0.35">
      <c r="A18" s="99">
        <v>1.2</v>
      </c>
      <c r="B18" s="191" t="s">
        <v>16</v>
      </c>
      <c r="C18" s="192"/>
      <c r="D18" s="193"/>
    </row>
    <row r="19" spans="1:6" ht="15.6" x14ac:dyDescent="0.3">
      <c r="A19" s="69">
        <v>11</v>
      </c>
      <c r="B19" s="90" t="s">
        <v>17</v>
      </c>
      <c r="C19" s="71"/>
      <c r="D19" s="110">
        <v>10000</v>
      </c>
    </row>
    <row r="20" spans="1:6" ht="15.6" x14ac:dyDescent="0.3">
      <c r="A20" s="52">
        <v>12</v>
      </c>
      <c r="B20" s="36" t="s">
        <v>18</v>
      </c>
      <c r="C20" s="1"/>
      <c r="D20" s="109">
        <v>5000</v>
      </c>
    </row>
    <row r="21" spans="1:6" ht="15.6" x14ac:dyDescent="0.3">
      <c r="A21" s="52">
        <v>13</v>
      </c>
      <c r="B21" s="37" t="s">
        <v>19</v>
      </c>
      <c r="C21" s="1"/>
      <c r="D21" s="109">
        <v>10000</v>
      </c>
    </row>
    <row r="22" spans="1:6" ht="16.8" thickBot="1" x14ac:dyDescent="0.35">
      <c r="A22" s="64"/>
      <c r="B22" s="65" t="s">
        <v>15</v>
      </c>
      <c r="C22" s="66"/>
      <c r="D22" s="68">
        <f>SUM(D19:D21)</f>
        <v>25000</v>
      </c>
      <c r="F22" s="107"/>
    </row>
    <row r="23" spans="1:6" ht="16.2" thickBot="1" x14ac:dyDescent="0.35">
      <c r="A23" s="99">
        <v>1.3</v>
      </c>
      <c r="B23" s="205" t="s">
        <v>20</v>
      </c>
      <c r="C23" s="206"/>
      <c r="D23" s="207"/>
    </row>
    <row r="24" spans="1:6" ht="15.6" x14ac:dyDescent="0.3">
      <c r="A24" s="69">
        <v>14</v>
      </c>
      <c r="B24" s="98" t="s">
        <v>21</v>
      </c>
      <c r="C24" s="71" t="s">
        <v>8</v>
      </c>
      <c r="D24" s="110">
        <v>30000</v>
      </c>
    </row>
    <row r="25" spans="1:6" ht="15.6" x14ac:dyDescent="0.3">
      <c r="A25" s="52">
        <v>15</v>
      </c>
      <c r="B25" s="37" t="s">
        <v>22</v>
      </c>
      <c r="C25" s="1" t="s">
        <v>8</v>
      </c>
      <c r="D25" s="109">
        <v>40000</v>
      </c>
    </row>
    <row r="26" spans="1:6" ht="15.6" x14ac:dyDescent="0.3">
      <c r="A26" s="52">
        <v>16</v>
      </c>
      <c r="B26" s="37" t="s">
        <v>23</v>
      </c>
      <c r="C26" s="1" t="s">
        <v>8</v>
      </c>
      <c r="D26" s="109">
        <v>120000</v>
      </c>
    </row>
    <row r="27" spans="1:6" ht="15.6" x14ac:dyDescent="0.3">
      <c r="A27" s="52">
        <v>17</v>
      </c>
      <c r="B27" s="36" t="s">
        <v>24</v>
      </c>
      <c r="C27" s="1" t="s">
        <v>8</v>
      </c>
      <c r="D27" s="109">
        <v>100000</v>
      </c>
    </row>
    <row r="28" spans="1:6" ht="15.6" x14ac:dyDescent="0.3">
      <c r="A28" s="52">
        <v>18</v>
      </c>
      <c r="B28" s="36" t="s">
        <v>25</v>
      </c>
      <c r="C28" s="1" t="s">
        <v>8</v>
      </c>
      <c r="D28" s="109">
        <v>10000</v>
      </c>
    </row>
    <row r="29" spans="1:6" ht="15.6" x14ac:dyDescent="0.3">
      <c r="A29" s="52">
        <v>19</v>
      </c>
      <c r="B29" s="221" t="s">
        <v>26</v>
      </c>
      <c r="C29" s="1" t="s">
        <v>8</v>
      </c>
      <c r="D29" s="26">
        <v>20000</v>
      </c>
    </row>
    <row r="30" spans="1:6" ht="16.8" thickBot="1" x14ac:dyDescent="0.35">
      <c r="A30" s="64"/>
      <c r="B30" s="65" t="s">
        <v>15</v>
      </c>
      <c r="C30" s="66"/>
      <c r="D30" s="68">
        <f>SUM(D24:D29)</f>
        <v>320000</v>
      </c>
      <c r="F30" s="107"/>
    </row>
    <row r="31" spans="1:6" ht="16.2" thickBot="1" x14ac:dyDescent="0.35">
      <c r="A31" s="74">
        <v>1.4</v>
      </c>
      <c r="B31" s="191" t="s">
        <v>27</v>
      </c>
      <c r="C31" s="192"/>
      <c r="D31" s="193"/>
    </row>
    <row r="32" spans="1:6" ht="15.6" x14ac:dyDescent="0.3">
      <c r="A32" s="69">
        <v>20</v>
      </c>
      <c r="B32" s="89" t="s">
        <v>28</v>
      </c>
      <c r="C32" s="71" t="s">
        <v>8</v>
      </c>
      <c r="D32" s="78">
        <v>599671.25</v>
      </c>
    </row>
    <row r="33" spans="1:9" ht="15.6" x14ac:dyDescent="0.3">
      <c r="A33" s="52">
        <v>21</v>
      </c>
      <c r="B33" s="36" t="s">
        <v>29</v>
      </c>
      <c r="C33" s="1" t="s">
        <v>8</v>
      </c>
      <c r="D33" s="26">
        <v>20000</v>
      </c>
    </row>
    <row r="34" spans="1:9" ht="16.8" thickBot="1" x14ac:dyDescent="0.35">
      <c r="A34" s="64"/>
      <c r="B34" s="65" t="s">
        <v>15</v>
      </c>
      <c r="C34" s="66"/>
      <c r="D34" s="68">
        <f>SUM(D32:D33)</f>
        <v>619671.25</v>
      </c>
      <c r="F34" s="107"/>
    </row>
    <row r="35" spans="1:9" ht="16.2" thickBot="1" x14ac:dyDescent="0.35">
      <c r="A35" s="74">
        <v>1.5</v>
      </c>
      <c r="B35" s="191" t="s">
        <v>30</v>
      </c>
      <c r="C35" s="192"/>
      <c r="D35" s="193"/>
    </row>
    <row r="36" spans="1:9" ht="15.6" x14ac:dyDescent="0.3">
      <c r="A36" s="52">
        <v>22</v>
      </c>
      <c r="B36" s="36" t="s">
        <v>31</v>
      </c>
      <c r="C36" s="1" t="s">
        <v>14</v>
      </c>
      <c r="D36" s="26">
        <v>30000</v>
      </c>
    </row>
    <row r="37" spans="1:9" ht="15.6" x14ac:dyDescent="0.3">
      <c r="A37" s="52">
        <v>23</v>
      </c>
      <c r="B37" s="36" t="s">
        <v>170</v>
      </c>
      <c r="C37" s="1" t="s">
        <v>14</v>
      </c>
      <c r="D37" s="26">
        <v>50000</v>
      </c>
    </row>
    <row r="38" spans="1:9" ht="16.2" x14ac:dyDescent="0.3">
      <c r="A38" s="52"/>
      <c r="B38" s="38" t="s">
        <v>15</v>
      </c>
      <c r="C38" s="2"/>
      <c r="D38" s="27">
        <f>SUM(D36:D37)</f>
        <v>80000</v>
      </c>
      <c r="F38" s="107"/>
    </row>
    <row r="39" spans="1:9" ht="15.6" x14ac:dyDescent="0.3">
      <c r="A39" s="53">
        <v>1.6</v>
      </c>
      <c r="B39" s="194" t="s">
        <v>32</v>
      </c>
      <c r="C39" s="195"/>
      <c r="D39" s="196"/>
    </row>
    <row r="40" spans="1:9" ht="23.25" customHeight="1" x14ac:dyDescent="0.3">
      <c r="A40" s="52">
        <v>24</v>
      </c>
      <c r="B40" s="37" t="s">
        <v>33</v>
      </c>
      <c r="C40" s="1" t="s">
        <v>8</v>
      </c>
      <c r="D40" s="26">
        <v>50000</v>
      </c>
    </row>
    <row r="41" spans="1:9" ht="16.2" x14ac:dyDescent="0.3">
      <c r="A41" s="52"/>
      <c r="B41" s="38" t="s">
        <v>15</v>
      </c>
      <c r="C41" s="2"/>
      <c r="D41" s="27">
        <f>SUM(D40)</f>
        <v>50000</v>
      </c>
      <c r="F41" s="107"/>
    </row>
    <row r="42" spans="1:9" ht="15.6" x14ac:dyDescent="0.3">
      <c r="A42" s="105"/>
      <c r="B42" s="106" t="s">
        <v>34</v>
      </c>
      <c r="C42" s="106"/>
      <c r="D42" s="108">
        <v>1810658.65</v>
      </c>
      <c r="F42" s="107"/>
    </row>
    <row r="43" spans="1:9" ht="16.2" thickBot="1" x14ac:dyDescent="0.35">
      <c r="A43" s="54">
        <v>2</v>
      </c>
      <c r="B43" s="197" t="s">
        <v>35</v>
      </c>
      <c r="C43" s="198"/>
      <c r="D43" s="199"/>
    </row>
    <row r="44" spans="1:9" ht="16.2" thickBot="1" x14ac:dyDescent="0.35">
      <c r="A44" s="53">
        <v>2.1</v>
      </c>
      <c r="B44" s="200" t="s">
        <v>36</v>
      </c>
      <c r="C44" s="192"/>
      <c r="D44" s="193"/>
    </row>
    <row r="45" spans="1:9" ht="20.25" customHeight="1" x14ac:dyDescent="0.3">
      <c r="A45" s="52">
        <v>25</v>
      </c>
      <c r="B45" s="96" t="s">
        <v>156</v>
      </c>
      <c r="C45" s="87" t="s">
        <v>11</v>
      </c>
      <c r="D45" s="110">
        <v>150000</v>
      </c>
      <c r="I45" s="107"/>
    </row>
    <row r="46" spans="1:9" ht="15.6" x14ac:dyDescent="0.3">
      <c r="A46" s="52">
        <v>26</v>
      </c>
      <c r="B46" s="39" t="s">
        <v>175</v>
      </c>
      <c r="C46" s="4" t="s">
        <v>8</v>
      </c>
      <c r="D46" s="109">
        <v>2680315</v>
      </c>
      <c r="F46" s="25"/>
    </row>
    <row r="47" spans="1:9" ht="31.2" x14ac:dyDescent="0.3">
      <c r="A47" s="52">
        <v>27</v>
      </c>
      <c r="B47" s="39" t="s">
        <v>110</v>
      </c>
      <c r="C47" s="4" t="s">
        <v>14</v>
      </c>
      <c r="D47" s="112">
        <v>105000</v>
      </c>
    </row>
    <row r="48" spans="1:9" ht="31.2" x14ac:dyDescent="0.3">
      <c r="A48" s="52">
        <v>28</v>
      </c>
      <c r="B48" s="39" t="s">
        <v>38</v>
      </c>
      <c r="C48" s="4" t="s">
        <v>39</v>
      </c>
      <c r="D48" s="112">
        <v>17816.759999999998</v>
      </c>
      <c r="F48" s="25"/>
    </row>
    <row r="49" spans="1:6" ht="15.6" x14ac:dyDescent="0.3">
      <c r="A49" s="170">
        <v>29</v>
      </c>
      <c r="B49" s="176" t="s">
        <v>113</v>
      </c>
      <c r="C49" s="172" t="s">
        <v>39</v>
      </c>
      <c r="D49" s="173">
        <v>15121.83</v>
      </c>
    </row>
    <row r="50" spans="1:6" ht="31.2" x14ac:dyDescent="0.3">
      <c r="A50" s="170">
        <v>30</v>
      </c>
      <c r="B50" s="176" t="s">
        <v>40</v>
      </c>
      <c r="C50" s="172" t="s">
        <v>39</v>
      </c>
      <c r="D50" s="173">
        <v>88491</v>
      </c>
      <c r="F50" s="25"/>
    </row>
    <row r="51" spans="1:6" ht="31.2" x14ac:dyDescent="0.3">
      <c r="A51" s="52">
        <v>31</v>
      </c>
      <c r="B51" s="40" t="s">
        <v>41</v>
      </c>
      <c r="C51" s="3" t="s">
        <v>14</v>
      </c>
      <c r="D51" s="109">
        <v>57055.8</v>
      </c>
    </row>
    <row r="52" spans="1:6" ht="31.2" x14ac:dyDescent="0.3">
      <c r="A52" s="52">
        <v>32</v>
      </c>
      <c r="B52" s="40" t="s">
        <v>42</v>
      </c>
      <c r="C52" s="3" t="s">
        <v>14</v>
      </c>
      <c r="D52" s="109">
        <v>38920</v>
      </c>
    </row>
    <row r="53" spans="1:6" ht="15.6" x14ac:dyDescent="0.3">
      <c r="A53" s="170">
        <v>33</v>
      </c>
      <c r="B53" s="176" t="s">
        <v>43</v>
      </c>
      <c r="C53" s="172" t="s">
        <v>44</v>
      </c>
      <c r="D53" s="173">
        <v>38111.75</v>
      </c>
    </row>
    <row r="54" spans="1:6" ht="31.2" x14ac:dyDescent="0.3">
      <c r="A54" s="170">
        <v>34</v>
      </c>
      <c r="B54" s="176" t="s">
        <v>111</v>
      </c>
      <c r="C54" s="172" t="s">
        <v>39</v>
      </c>
      <c r="D54" s="173">
        <v>100000</v>
      </c>
    </row>
    <row r="55" spans="1:6" ht="31.2" x14ac:dyDescent="0.3">
      <c r="A55" s="52">
        <v>35</v>
      </c>
      <c r="B55" s="40" t="s">
        <v>114</v>
      </c>
      <c r="C55" s="3" t="s">
        <v>14</v>
      </c>
      <c r="D55" s="109">
        <v>26145</v>
      </c>
    </row>
    <row r="56" spans="1:6" ht="31.2" x14ac:dyDescent="0.3">
      <c r="A56" s="170">
        <v>36</v>
      </c>
      <c r="B56" s="176" t="s">
        <v>159</v>
      </c>
      <c r="C56" s="172"/>
      <c r="D56" s="173">
        <v>236035.47</v>
      </c>
    </row>
    <row r="57" spans="1:6" ht="46.8" x14ac:dyDescent="0.3">
      <c r="A57" s="52">
        <v>37</v>
      </c>
      <c r="B57" s="41" t="s">
        <v>177</v>
      </c>
      <c r="C57" s="3" t="s">
        <v>176</v>
      </c>
      <c r="D57" s="113">
        <v>1700000</v>
      </c>
    </row>
    <row r="58" spans="1:6" ht="41.4" x14ac:dyDescent="0.3">
      <c r="A58" s="52">
        <v>38</v>
      </c>
      <c r="B58" s="42" t="s">
        <v>166</v>
      </c>
      <c r="C58" s="3" t="s">
        <v>14</v>
      </c>
      <c r="D58" s="114">
        <v>650000</v>
      </c>
    </row>
    <row r="59" spans="1:6" ht="31.2" x14ac:dyDescent="0.3">
      <c r="A59" s="52">
        <v>39</v>
      </c>
      <c r="B59" s="42" t="s">
        <v>178</v>
      </c>
      <c r="C59" s="12" t="s">
        <v>158</v>
      </c>
      <c r="D59" s="115">
        <v>1700000</v>
      </c>
    </row>
    <row r="60" spans="1:6" ht="31.2" x14ac:dyDescent="0.3">
      <c r="A60" s="52">
        <v>40</v>
      </c>
      <c r="B60" s="43" t="s">
        <v>157</v>
      </c>
      <c r="C60" s="3" t="s">
        <v>49</v>
      </c>
      <c r="D60" s="29">
        <v>1700000</v>
      </c>
    </row>
    <row r="61" spans="1:6" ht="31.2" x14ac:dyDescent="0.3">
      <c r="A61" s="52">
        <v>41</v>
      </c>
      <c r="B61" s="43" t="s">
        <v>112</v>
      </c>
      <c r="C61" s="12" t="s">
        <v>75</v>
      </c>
      <c r="D61" s="109">
        <v>500000</v>
      </c>
    </row>
    <row r="62" spans="1:6" ht="16.8" thickBot="1" x14ac:dyDescent="0.35">
      <c r="A62" s="64"/>
      <c r="B62" s="92" t="s">
        <v>15</v>
      </c>
      <c r="C62" s="93"/>
      <c r="D62" s="68">
        <f>SUM(D45:D61)</f>
        <v>9803012.6099999994</v>
      </c>
      <c r="F62" s="107"/>
    </row>
    <row r="63" spans="1:6" ht="16.2" thickBot="1" x14ac:dyDescent="0.35">
      <c r="A63" s="74">
        <v>2.2000000000000002</v>
      </c>
      <c r="B63" s="187" t="s">
        <v>45</v>
      </c>
      <c r="C63" s="187"/>
      <c r="D63" s="188"/>
    </row>
    <row r="64" spans="1:6" ht="15.6" x14ac:dyDescent="0.3">
      <c r="A64" s="52">
        <v>42</v>
      </c>
      <c r="B64" s="36" t="s">
        <v>46</v>
      </c>
      <c r="C64" s="1" t="s">
        <v>11</v>
      </c>
      <c r="D64" s="109">
        <v>149917.81</v>
      </c>
    </row>
    <row r="65" spans="1:9" ht="21.75" customHeight="1" x14ac:dyDescent="0.3">
      <c r="A65" s="52">
        <v>43</v>
      </c>
      <c r="B65" s="37" t="s">
        <v>47</v>
      </c>
      <c r="C65" s="1" t="s">
        <v>11</v>
      </c>
      <c r="D65" s="109">
        <v>248372</v>
      </c>
    </row>
    <row r="66" spans="1:9" ht="31.2" x14ac:dyDescent="0.3">
      <c r="A66" s="52">
        <v>44</v>
      </c>
      <c r="B66" s="44" t="s">
        <v>104</v>
      </c>
      <c r="C66" s="12" t="s">
        <v>48</v>
      </c>
      <c r="D66" s="109">
        <v>77479.78</v>
      </c>
      <c r="I66">
        <f>0.5*29983562.47</f>
        <v>14991781.234999999</v>
      </c>
    </row>
    <row r="67" spans="1:9" ht="31.2" x14ac:dyDescent="0.3">
      <c r="A67" s="52">
        <v>45</v>
      </c>
      <c r="B67" s="44" t="s">
        <v>105</v>
      </c>
      <c r="C67" s="12" t="s">
        <v>48</v>
      </c>
      <c r="D67" s="109">
        <v>140902.14000000001</v>
      </c>
    </row>
    <row r="68" spans="1:9" ht="15.6" x14ac:dyDescent="0.3">
      <c r="A68" s="52">
        <v>46</v>
      </c>
      <c r="B68" s="44" t="s">
        <v>96</v>
      </c>
      <c r="C68" s="3" t="s">
        <v>49</v>
      </c>
      <c r="D68" s="109">
        <v>166000</v>
      </c>
    </row>
    <row r="69" spans="1:9" ht="15.6" x14ac:dyDescent="0.3">
      <c r="A69" s="52">
        <v>49</v>
      </c>
      <c r="B69" s="44" t="s">
        <v>98</v>
      </c>
      <c r="C69" s="12" t="s">
        <v>99</v>
      </c>
      <c r="D69" s="109">
        <v>700000</v>
      </c>
    </row>
    <row r="70" spans="1:9" ht="24.75" customHeight="1" x14ac:dyDescent="0.3">
      <c r="A70" s="52">
        <v>50</v>
      </c>
      <c r="B70" s="44" t="s">
        <v>100</v>
      </c>
      <c r="C70" s="3" t="s">
        <v>138</v>
      </c>
      <c r="D70" s="109">
        <v>350000</v>
      </c>
    </row>
    <row r="71" spans="1:9" ht="46.8" x14ac:dyDescent="0.3">
      <c r="A71" s="52">
        <v>51</v>
      </c>
      <c r="B71" s="41" t="s">
        <v>148</v>
      </c>
      <c r="C71" s="12" t="s">
        <v>97</v>
      </c>
      <c r="D71" s="116">
        <v>940032.56</v>
      </c>
    </row>
    <row r="72" spans="1:9" ht="31.2" x14ac:dyDescent="0.3">
      <c r="A72" s="52">
        <v>52</v>
      </c>
      <c r="B72" s="41" t="s">
        <v>149</v>
      </c>
      <c r="C72" s="3" t="s">
        <v>97</v>
      </c>
      <c r="D72" s="117">
        <v>600000</v>
      </c>
    </row>
    <row r="73" spans="1:9" ht="31.2" x14ac:dyDescent="0.3">
      <c r="A73" s="52">
        <v>53</v>
      </c>
      <c r="B73" s="45" t="s">
        <v>150</v>
      </c>
      <c r="C73" s="3"/>
      <c r="D73" s="118">
        <v>250000</v>
      </c>
    </row>
    <row r="74" spans="1:9" ht="16.8" thickBot="1" x14ac:dyDescent="0.35">
      <c r="A74" s="64"/>
      <c r="B74" s="65" t="s">
        <v>51</v>
      </c>
      <c r="C74" s="66"/>
      <c r="D74" s="68">
        <f>SUM(D64:D73)</f>
        <v>3622704.29</v>
      </c>
      <c r="F74" s="107"/>
    </row>
    <row r="75" spans="1:9" ht="16.2" thickBot="1" x14ac:dyDescent="0.35">
      <c r="A75" s="74">
        <v>2.2999999999999998</v>
      </c>
      <c r="B75" s="201" t="s">
        <v>52</v>
      </c>
      <c r="C75" s="201"/>
      <c r="D75" s="202"/>
    </row>
    <row r="76" spans="1:9" ht="15.6" x14ac:dyDescent="0.3">
      <c r="A76" s="69">
        <v>54</v>
      </c>
      <c r="B76" s="91" t="s">
        <v>52</v>
      </c>
      <c r="C76" s="71" t="s">
        <v>8</v>
      </c>
      <c r="D76" s="110">
        <v>2056477</v>
      </c>
    </row>
    <row r="77" spans="1:9" ht="15.6" x14ac:dyDescent="0.3">
      <c r="A77" s="52">
        <v>55</v>
      </c>
      <c r="B77" s="35" t="s">
        <v>53</v>
      </c>
      <c r="C77" s="3" t="s">
        <v>11</v>
      </c>
      <c r="D77" s="109">
        <v>523250</v>
      </c>
    </row>
    <row r="78" spans="1:9" ht="15.6" x14ac:dyDescent="0.3">
      <c r="A78" s="52">
        <v>56</v>
      </c>
      <c r="B78" s="33" t="s">
        <v>54</v>
      </c>
      <c r="C78" s="3" t="s">
        <v>11</v>
      </c>
      <c r="D78" s="109">
        <v>418600</v>
      </c>
    </row>
    <row r="79" spans="1:9" ht="15.6" x14ac:dyDescent="0.3">
      <c r="A79" s="52">
        <v>57</v>
      </c>
      <c r="B79" s="33" t="s">
        <v>116</v>
      </c>
      <c r="C79" s="3" t="s">
        <v>8</v>
      </c>
      <c r="D79" s="109">
        <v>100000</v>
      </c>
    </row>
    <row r="80" spans="1:9" ht="32.25" customHeight="1" x14ac:dyDescent="0.3">
      <c r="A80" s="52">
        <v>58</v>
      </c>
      <c r="B80" s="35" t="s">
        <v>165</v>
      </c>
      <c r="C80" s="12" t="s">
        <v>115</v>
      </c>
      <c r="D80" s="109">
        <v>100000</v>
      </c>
    </row>
    <row r="81" spans="1:6" ht="15.6" x14ac:dyDescent="0.3">
      <c r="A81" s="52">
        <v>59</v>
      </c>
      <c r="B81" s="35" t="s">
        <v>55</v>
      </c>
      <c r="C81" s="3" t="s">
        <v>11</v>
      </c>
      <c r="D81" s="26">
        <v>5000</v>
      </c>
    </row>
    <row r="82" spans="1:6" ht="16.8" thickBot="1" x14ac:dyDescent="0.4">
      <c r="A82" s="64"/>
      <c r="B82" s="79" t="s">
        <v>51</v>
      </c>
      <c r="C82" s="66"/>
      <c r="D82" s="68">
        <f>SUM(D76:D81)</f>
        <v>3203327</v>
      </c>
      <c r="F82" s="107"/>
    </row>
    <row r="83" spans="1:6" ht="16.2" thickBot="1" x14ac:dyDescent="0.35">
      <c r="A83" s="74">
        <v>2.4</v>
      </c>
      <c r="B83" s="187" t="s">
        <v>56</v>
      </c>
      <c r="C83" s="187"/>
      <c r="D83" s="188"/>
    </row>
    <row r="84" spans="1:6" ht="15.6" x14ac:dyDescent="0.3">
      <c r="A84" s="69">
        <v>60</v>
      </c>
      <c r="B84" s="90" t="s">
        <v>57</v>
      </c>
      <c r="C84" s="87" t="s">
        <v>11</v>
      </c>
      <c r="D84" s="78">
        <v>20000</v>
      </c>
    </row>
    <row r="85" spans="1:6" ht="15.6" x14ac:dyDescent="0.3">
      <c r="A85" s="52">
        <v>61</v>
      </c>
      <c r="B85" s="36" t="s">
        <v>164</v>
      </c>
      <c r="C85" s="3" t="s">
        <v>11</v>
      </c>
      <c r="D85" s="26">
        <v>100000</v>
      </c>
    </row>
    <row r="86" spans="1:6" ht="15.6" x14ac:dyDescent="0.3">
      <c r="A86" s="52">
        <v>62</v>
      </c>
      <c r="B86" s="33" t="s">
        <v>58</v>
      </c>
      <c r="C86" s="3" t="s">
        <v>11</v>
      </c>
      <c r="D86" s="25">
        <v>399674.44</v>
      </c>
      <c r="F86">
        <f>599674.44-200000</f>
        <v>399674.43999999994</v>
      </c>
    </row>
    <row r="87" spans="1:6" ht="15.6" x14ac:dyDescent="0.3">
      <c r="A87" s="52">
        <v>63</v>
      </c>
      <c r="B87" s="33" t="s">
        <v>59</v>
      </c>
      <c r="C87" s="3"/>
      <c r="D87" s="26">
        <v>60000</v>
      </c>
    </row>
    <row r="88" spans="1:6" ht="16.2" x14ac:dyDescent="0.35">
      <c r="A88" s="52"/>
      <c r="B88" s="46" t="s">
        <v>15</v>
      </c>
      <c r="C88" s="8"/>
      <c r="D88" s="27">
        <f>SUM(D84:D87)</f>
        <v>579674.43999999994</v>
      </c>
      <c r="F88" s="107"/>
    </row>
    <row r="89" spans="1:6" ht="15.6" x14ac:dyDescent="0.3">
      <c r="A89" s="52"/>
      <c r="B89" s="183" t="s">
        <v>60</v>
      </c>
      <c r="C89" s="183"/>
      <c r="D89" s="28">
        <f>D88+D82+D74+D62</f>
        <v>17208718.34</v>
      </c>
      <c r="F89" s="25"/>
    </row>
    <row r="90" spans="1:6" ht="15.6" x14ac:dyDescent="0.3">
      <c r="A90" s="64"/>
      <c r="B90" s="121"/>
      <c r="C90" s="121"/>
      <c r="D90" s="123"/>
    </row>
    <row r="91" spans="1:6" ht="16.2" thickBot="1" x14ac:dyDescent="0.35">
      <c r="A91" s="75">
        <v>3</v>
      </c>
      <c r="B91" s="203" t="s">
        <v>61</v>
      </c>
      <c r="C91" s="203"/>
      <c r="D91" s="204"/>
    </row>
    <row r="92" spans="1:6" ht="16.2" thickBot="1" x14ac:dyDescent="0.35">
      <c r="A92" s="74">
        <v>3.1</v>
      </c>
      <c r="B92" s="187" t="s">
        <v>62</v>
      </c>
      <c r="C92" s="187"/>
      <c r="D92" s="188"/>
    </row>
    <row r="93" spans="1:6" ht="15.6" x14ac:dyDescent="0.3">
      <c r="A93" s="52">
        <v>64</v>
      </c>
      <c r="B93" s="37" t="s">
        <v>63</v>
      </c>
      <c r="C93" s="1" t="s">
        <v>8</v>
      </c>
      <c r="D93" s="109">
        <v>40000</v>
      </c>
    </row>
    <row r="94" spans="1:6" ht="31.2" x14ac:dyDescent="0.3">
      <c r="A94" s="52">
        <v>65</v>
      </c>
      <c r="B94" s="37" t="s">
        <v>107</v>
      </c>
      <c r="C94" s="1" t="s">
        <v>8</v>
      </c>
      <c r="D94" s="109">
        <v>50000</v>
      </c>
    </row>
    <row r="95" spans="1:6" ht="31.2" x14ac:dyDescent="0.3">
      <c r="A95" s="52">
        <v>66</v>
      </c>
      <c r="B95" s="37" t="s">
        <v>64</v>
      </c>
      <c r="C95" s="1" t="s">
        <v>8</v>
      </c>
      <c r="D95" s="109">
        <v>10000</v>
      </c>
    </row>
    <row r="96" spans="1:6" ht="16.8" thickBot="1" x14ac:dyDescent="0.35">
      <c r="A96" s="64"/>
      <c r="B96" s="83" t="s">
        <v>15</v>
      </c>
      <c r="C96" s="84"/>
      <c r="D96" s="68">
        <f>SUM(D93:D95)</f>
        <v>100000</v>
      </c>
      <c r="F96" s="107"/>
    </row>
    <row r="97" spans="1:4" ht="16.2" thickBot="1" x14ac:dyDescent="0.35">
      <c r="A97" s="74">
        <v>3.2</v>
      </c>
      <c r="B97" s="181" t="s">
        <v>66</v>
      </c>
      <c r="C97" s="181"/>
      <c r="D97" s="182"/>
    </row>
    <row r="98" spans="1:4" ht="15.6" x14ac:dyDescent="0.3">
      <c r="A98" s="69">
        <v>67</v>
      </c>
      <c r="B98" s="86" t="s">
        <v>67</v>
      </c>
      <c r="C98" s="87"/>
      <c r="D98" s="119">
        <v>200000</v>
      </c>
    </row>
    <row r="99" spans="1:4" ht="31.2" x14ac:dyDescent="0.3">
      <c r="A99" s="52">
        <v>68</v>
      </c>
      <c r="B99" s="35" t="s">
        <v>117</v>
      </c>
      <c r="C99" s="6" t="s">
        <v>48</v>
      </c>
      <c r="D99" s="109">
        <v>459628.06</v>
      </c>
    </row>
    <row r="100" spans="1:4" ht="15.6" x14ac:dyDescent="0.3">
      <c r="A100" s="52">
        <v>69</v>
      </c>
      <c r="B100" s="35" t="s">
        <v>68</v>
      </c>
      <c r="C100" s="6" t="s">
        <v>101</v>
      </c>
      <c r="D100" s="109">
        <v>641111.97</v>
      </c>
    </row>
    <row r="101" spans="1:4" ht="15.6" x14ac:dyDescent="0.3">
      <c r="A101" s="52">
        <v>70</v>
      </c>
      <c r="B101" s="48" t="s">
        <v>179</v>
      </c>
      <c r="C101" s="6" t="s">
        <v>14</v>
      </c>
      <c r="D101" s="109">
        <v>4185</v>
      </c>
    </row>
    <row r="102" spans="1:4" ht="15.6" x14ac:dyDescent="0.3">
      <c r="A102" s="52">
        <v>71</v>
      </c>
      <c r="B102" s="48" t="s">
        <v>180</v>
      </c>
      <c r="C102" s="6" t="s">
        <v>14</v>
      </c>
      <c r="D102" s="109">
        <v>21275</v>
      </c>
    </row>
    <row r="103" spans="1:4" ht="15.6" x14ac:dyDescent="0.3">
      <c r="A103" s="52">
        <v>72</v>
      </c>
      <c r="B103" s="48" t="s">
        <v>181</v>
      </c>
      <c r="C103" s="6" t="s">
        <v>14</v>
      </c>
      <c r="D103" s="109">
        <v>4225</v>
      </c>
    </row>
    <row r="104" spans="1:4" ht="15.6" x14ac:dyDescent="0.3">
      <c r="A104" s="52"/>
      <c r="B104" s="48" t="s">
        <v>182</v>
      </c>
      <c r="C104" s="6" t="s">
        <v>14</v>
      </c>
      <c r="D104" s="109">
        <v>5000</v>
      </c>
    </row>
    <row r="105" spans="1:4" ht="15.6" x14ac:dyDescent="0.3">
      <c r="A105" s="52">
        <v>71</v>
      </c>
      <c r="B105" s="48" t="s">
        <v>163</v>
      </c>
      <c r="C105" s="6" t="s">
        <v>44</v>
      </c>
      <c r="D105" s="109">
        <v>70000</v>
      </c>
    </row>
    <row r="106" spans="1:4" ht="31.2" x14ac:dyDescent="0.3">
      <c r="A106" s="52">
        <v>72</v>
      </c>
      <c r="B106" s="35" t="s">
        <v>69</v>
      </c>
      <c r="C106" s="1" t="s">
        <v>14</v>
      </c>
      <c r="D106" s="109">
        <v>197335.82</v>
      </c>
    </row>
    <row r="107" spans="1:4" ht="46.8" x14ac:dyDescent="0.3">
      <c r="A107" s="52">
        <v>73</v>
      </c>
      <c r="B107" s="43" t="s">
        <v>118</v>
      </c>
      <c r="C107" s="6" t="s">
        <v>136</v>
      </c>
      <c r="D107" s="120">
        <v>90000</v>
      </c>
    </row>
    <row r="108" spans="1:4" ht="46.8" x14ac:dyDescent="0.3">
      <c r="A108" s="52">
        <v>74</v>
      </c>
      <c r="B108" s="49" t="s">
        <v>119</v>
      </c>
      <c r="C108" s="1" t="s">
        <v>137</v>
      </c>
      <c r="D108" s="120">
        <v>90000</v>
      </c>
    </row>
    <row r="109" spans="1:4" ht="46.8" x14ac:dyDescent="0.3">
      <c r="A109" s="52">
        <v>75</v>
      </c>
      <c r="B109" s="43" t="s">
        <v>120</v>
      </c>
      <c r="C109" s="1" t="s">
        <v>44</v>
      </c>
      <c r="D109" s="120">
        <v>90000</v>
      </c>
    </row>
    <row r="110" spans="1:4" ht="46.8" x14ac:dyDescent="0.3">
      <c r="A110" s="52">
        <v>76</v>
      </c>
      <c r="B110" s="43" t="s">
        <v>121</v>
      </c>
      <c r="C110" s="1" t="s">
        <v>138</v>
      </c>
      <c r="D110" s="120">
        <v>90000</v>
      </c>
    </row>
    <row r="111" spans="1:4" ht="46.8" x14ac:dyDescent="0.3">
      <c r="A111" s="52">
        <v>77</v>
      </c>
      <c r="B111" s="43" t="s">
        <v>122</v>
      </c>
      <c r="C111" s="1" t="s">
        <v>139</v>
      </c>
      <c r="D111" s="120">
        <v>90000</v>
      </c>
    </row>
    <row r="112" spans="1:4" ht="46.8" x14ac:dyDescent="0.3">
      <c r="A112" s="52">
        <v>78</v>
      </c>
      <c r="B112" s="43" t="s">
        <v>123</v>
      </c>
      <c r="C112" s="6" t="s">
        <v>140</v>
      </c>
      <c r="D112" s="120">
        <v>90000</v>
      </c>
    </row>
    <row r="113" spans="1:8" ht="46.8" x14ac:dyDescent="0.3">
      <c r="A113" s="52">
        <v>79</v>
      </c>
      <c r="B113" s="43" t="s">
        <v>124</v>
      </c>
      <c r="C113" s="1" t="s">
        <v>39</v>
      </c>
      <c r="D113" s="120">
        <v>90000</v>
      </c>
    </row>
    <row r="114" spans="1:8" ht="46.8" x14ac:dyDescent="0.3">
      <c r="A114" s="52">
        <v>80</v>
      </c>
      <c r="B114" s="43" t="s">
        <v>125</v>
      </c>
      <c r="C114" s="6" t="s">
        <v>141</v>
      </c>
      <c r="D114" s="120">
        <v>90000</v>
      </c>
    </row>
    <row r="115" spans="1:8" ht="46.8" x14ac:dyDescent="0.3">
      <c r="A115" s="52">
        <v>81</v>
      </c>
      <c r="B115" s="43" t="s">
        <v>126</v>
      </c>
      <c r="C115" s="6" t="s">
        <v>162</v>
      </c>
      <c r="D115" s="120">
        <v>90000</v>
      </c>
    </row>
    <row r="116" spans="1:8" ht="62.4" x14ac:dyDescent="0.3">
      <c r="A116" s="52">
        <v>82</v>
      </c>
      <c r="B116" s="49" t="s">
        <v>127</v>
      </c>
      <c r="C116" s="6" t="s">
        <v>147</v>
      </c>
      <c r="D116" s="120">
        <v>90000</v>
      </c>
    </row>
    <row r="117" spans="1:8" ht="46.8" x14ac:dyDescent="0.3">
      <c r="A117" s="52">
        <v>83</v>
      </c>
      <c r="B117" s="43" t="s">
        <v>128</v>
      </c>
      <c r="C117" s="6" t="s">
        <v>142</v>
      </c>
      <c r="D117" s="120">
        <v>90000</v>
      </c>
    </row>
    <row r="118" spans="1:8" ht="46.8" x14ac:dyDescent="0.3">
      <c r="A118" s="52">
        <v>84</v>
      </c>
      <c r="B118" s="43" t="s">
        <v>129</v>
      </c>
      <c r="C118" s="6" t="s">
        <v>143</v>
      </c>
      <c r="D118" s="120">
        <v>90000</v>
      </c>
      <c r="F118" s="104"/>
    </row>
    <row r="119" spans="1:8" ht="46.8" x14ac:dyDescent="0.3">
      <c r="A119" s="52">
        <v>85</v>
      </c>
      <c r="B119" s="43" t="s">
        <v>130</v>
      </c>
      <c r="C119" s="1" t="s">
        <v>144</v>
      </c>
      <c r="D119" s="120">
        <v>90000</v>
      </c>
    </row>
    <row r="120" spans="1:8" ht="46.8" x14ac:dyDescent="0.3">
      <c r="A120" s="52">
        <v>86</v>
      </c>
      <c r="B120" s="49" t="s">
        <v>131</v>
      </c>
      <c r="C120" s="1" t="s">
        <v>145</v>
      </c>
      <c r="D120" s="120">
        <v>90000</v>
      </c>
    </row>
    <row r="121" spans="1:8" ht="46.8" x14ac:dyDescent="0.3">
      <c r="A121" s="52">
        <v>87</v>
      </c>
      <c r="B121" s="49" t="s">
        <v>132</v>
      </c>
      <c r="C121" s="1" t="s">
        <v>146</v>
      </c>
      <c r="D121" s="120">
        <v>90000</v>
      </c>
    </row>
    <row r="122" spans="1:8" ht="46.8" x14ac:dyDescent="0.3">
      <c r="A122" s="52">
        <v>88</v>
      </c>
      <c r="B122" s="49" t="s">
        <v>133</v>
      </c>
      <c r="C122" s="6" t="s">
        <v>136</v>
      </c>
      <c r="D122" s="120">
        <v>90000</v>
      </c>
    </row>
    <row r="123" spans="1:8" ht="62.4" x14ac:dyDescent="0.3">
      <c r="A123" s="52">
        <v>89</v>
      </c>
      <c r="B123" s="49" t="s">
        <v>134</v>
      </c>
      <c r="C123" s="6" t="s">
        <v>161</v>
      </c>
      <c r="D123" s="120">
        <v>90000</v>
      </c>
      <c r="H123" t="s">
        <v>167</v>
      </c>
    </row>
    <row r="124" spans="1:8" ht="62.4" x14ac:dyDescent="0.3">
      <c r="A124" s="52">
        <v>90</v>
      </c>
      <c r="B124" s="49" t="s">
        <v>135</v>
      </c>
      <c r="C124" s="6" t="s">
        <v>140</v>
      </c>
      <c r="D124" s="120">
        <v>118327</v>
      </c>
    </row>
    <row r="125" spans="1:8" s="174" customFormat="1" ht="31.2" x14ac:dyDescent="0.3">
      <c r="A125" s="170">
        <v>91</v>
      </c>
      <c r="B125" s="176" t="s">
        <v>74</v>
      </c>
      <c r="C125" s="177" t="s">
        <v>75</v>
      </c>
      <c r="D125" s="173">
        <v>14641</v>
      </c>
    </row>
    <row r="126" spans="1:8" s="174" customFormat="1" ht="31.2" x14ac:dyDescent="0.3">
      <c r="A126" s="170">
        <v>92</v>
      </c>
      <c r="B126" s="176" t="s">
        <v>76</v>
      </c>
      <c r="C126" s="177" t="s">
        <v>75</v>
      </c>
      <c r="D126" s="173">
        <v>50360</v>
      </c>
    </row>
    <row r="127" spans="1:8" s="174" customFormat="1" ht="15.6" x14ac:dyDescent="0.3">
      <c r="A127" s="170">
        <v>93</v>
      </c>
      <c r="B127" s="176" t="s">
        <v>153</v>
      </c>
      <c r="C127" s="172"/>
      <c r="D127" s="173">
        <v>30000</v>
      </c>
    </row>
    <row r="128" spans="1:8" s="174" customFormat="1" ht="31.2" x14ac:dyDescent="0.3">
      <c r="A128" s="170">
        <v>94</v>
      </c>
      <c r="B128" s="178" t="s">
        <v>77</v>
      </c>
      <c r="C128" s="177" t="s">
        <v>75</v>
      </c>
      <c r="D128" s="173">
        <v>67000</v>
      </c>
    </row>
    <row r="129" spans="1:6" ht="16.8" thickBot="1" x14ac:dyDescent="0.4">
      <c r="A129" s="64"/>
      <c r="B129" s="79" t="s">
        <v>15</v>
      </c>
      <c r="C129" s="66"/>
      <c r="D129" s="68">
        <f>SUM(D98:D128)</f>
        <v>3413088.85</v>
      </c>
      <c r="F129" s="107"/>
    </row>
    <row r="130" spans="1:6" ht="16.2" thickBot="1" x14ac:dyDescent="0.35">
      <c r="A130" s="74">
        <v>3.3</v>
      </c>
      <c r="B130" s="181" t="s">
        <v>70</v>
      </c>
      <c r="C130" s="181"/>
      <c r="D130" s="182"/>
    </row>
    <row r="131" spans="1:6" ht="15.6" x14ac:dyDescent="0.3">
      <c r="A131" s="69">
        <v>95</v>
      </c>
      <c r="B131" s="81" t="s">
        <v>71</v>
      </c>
      <c r="C131" s="71" t="s">
        <v>11</v>
      </c>
      <c r="D131" s="78">
        <v>100000</v>
      </c>
    </row>
    <row r="132" spans="1:6" ht="15.6" x14ac:dyDescent="0.3">
      <c r="A132" s="52">
        <v>96</v>
      </c>
      <c r="B132" s="35" t="s">
        <v>73</v>
      </c>
      <c r="C132" s="1" t="s">
        <v>11</v>
      </c>
      <c r="D132" s="26">
        <v>20000</v>
      </c>
    </row>
    <row r="133" spans="1:6" ht="16.2" x14ac:dyDescent="0.3">
      <c r="A133" s="52"/>
      <c r="B133" s="47" t="s">
        <v>15</v>
      </c>
      <c r="C133" s="9"/>
      <c r="D133" s="27">
        <f>SUM(D131:D132)</f>
        <v>120000</v>
      </c>
      <c r="F133" s="107"/>
    </row>
    <row r="134" spans="1:6" ht="15.6" x14ac:dyDescent="0.3">
      <c r="A134" s="52"/>
      <c r="B134" s="183" t="s">
        <v>78</v>
      </c>
      <c r="C134" s="183"/>
      <c r="D134" s="28">
        <f>D133+D129+D96</f>
        <v>3633088.85</v>
      </c>
      <c r="F134" s="107"/>
    </row>
    <row r="135" spans="1:6" ht="15.6" x14ac:dyDescent="0.3">
      <c r="A135" s="64"/>
      <c r="B135" s="121"/>
      <c r="C135" s="121"/>
      <c r="D135" s="123"/>
    </row>
    <row r="136" spans="1:6" ht="16.2" thickBot="1" x14ac:dyDescent="0.35">
      <c r="A136" s="75">
        <v>4</v>
      </c>
      <c r="B136" s="185" t="s">
        <v>79</v>
      </c>
      <c r="C136" s="185"/>
      <c r="D136" s="186"/>
    </row>
    <row r="137" spans="1:6" ht="16.2" thickBot="1" x14ac:dyDescent="0.35">
      <c r="A137" s="74">
        <v>4.0999999999999996</v>
      </c>
      <c r="B137" s="181" t="s">
        <v>80</v>
      </c>
      <c r="C137" s="181"/>
      <c r="D137" s="182"/>
    </row>
    <row r="138" spans="1:6" ht="31.2" x14ac:dyDescent="0.3">
      <c r="A138" s="55">
        <v>98</v>
      </c>
      <c r="B138" s="76" t="s">
        <v>155</v>
      </c>
      <c r="C138" s="71" t="s">
        <v>11</v>
      </c>
      <c r="D138" s="78">
        <v>50000</v>
      </c>
    </row>
    <row r="139" spans="1:6" ht="15.6" x14ac:dyDescent="0.3">
      <c r="A139" s="52">
        <v>99</v>
      </c>
      <c r="B139" s="36" t="s">
        <v>81</v>
      </c>
      <c r="C139" s="1" t="s">
        <v>11</v>
      </c>
      <c r="D139" s="26">
        <v>50000</v>
      </c>
    </row>
    <row r="140" spans="1:6" ht="16.8" thickBot="1" x14ac:dyDescent="0.35">
      <c r="A140" s="64"/>
      <c r="B140" s="65" t="s">
        <v>15</v>
      </c>
      <c r="C140" s="66"/>
      <c r="D140" s="68">
        <f>SUM(D138:D139)</f>
        <v>100000</v>
      </c>
    </row>
    <row r="141" spans="1:6" ht="16.2" thickBot="1" x14ac:dyDescent="0.35">
      <c r="A141" s="74">
        <v>4.2</v>
      </c>
      <c r="B141" s="187" t="s">
        <v>82</v>
      </c>
      <c r="C141" s="187"/>
      <c r="D141" s="188"/>
    </row>
    <row r="142" spans="1:6" ht="31.2" x14ac:dyDescent="0.3">
      <c r="A142" s="69">
        <v>100</v>
      </c>
      <c r="B142" s="70" t="s">
        <v>151</v>
      </c>
      <c r="C142" s="71"/>
      <c r="D142" s="73">
        <v>6831256.0300000003</v>
      </c>
      <c r="F142" s="25"/>
    </row>
    <row r="143" spans="1:6" ht="31.2" x14ac:dyDescent="0.3">
      <c r="A143" s="55">
        <v>101</v>
      </c>
      <c r="B143" s="50" t="s">
        <v>108</v>
      </c>
      <c r="C143" s="1"/>
      <c r="D143" s="26">
        <v>100000</v>
      </c>
    </row>
    <row r="144" spans="1:6" ht="15.6" x14ac:dyDescent="0.3">
      <c r="A144" s="52">
        <v>102</v>
      </c>
      <c r="B144" s="36" t="s">
        <v>83</v>
      </c>
      <c r="C144" s="1" t="s">
        <v>11</v>
      </c>
      <c r="D144" s="26">
        <v>50000</v>
      </c>
    </row>
    <row r="145" spans="1:7" ht="16.2" x14ac:dyDescent="0.3">
      <c r="A145" s="52"/>
      <c r="B145" s="38" t="s">
        <v>15</v>
      </c>
      <c r="C145" s="2"/>
      <c r="D145" s="27">
        <f>SUM(D142:D144)</f>
        <v>6981256.0300000003</v>
      </c>
      <c r="F145" s="107"/>
    </row>
    <row r="146" spans="1:7" ht="15.6" x14ac:dyDescent="0.3">
      <c r="A146" s="52"/>
      <c r="B146" s="183" t="s">
        <v>84</v>
      </c>
      <c r="C146" s="183"/>
      <c r="D146" s="28">
        <f>D145+D140</f>
        <v>7081256.0300000003</v>
      </c>
      <c r="F146" s="107"/>
    </row>
    <row r="147" spans="1:7" ht="15.6" x14ac:dyDescent="0.3">
      <c r="A147" s="54">
        <v>5</v>
      </c>
      <c r="B147" s="189" t="s">
        <v>85</v>
      </c>
      <c r="C147" s="189"/>
      <c r="D147" s="190"/>
    </row>
    <row r="148" spans="1:7" ht="15.6" x14ac:dyDescent="0.3">
      <c r="A148" s="53">
        <v>5.0999999999999996</v>
      </c>
      <c r="B148" s="189" t="s">
        <v>86</v>
      </c>
      <c r="C148" s="189"/>
      <c r="D148" s="190"/>
    </row>
    <row r="149" spans="1:7" ht="15.6" x14ac:dyDescent="0.3">
      <c r="A149" s="52">
        <v>103</v>
      </c>
      <c r="B149" s="36" t="s">
        <v>87</v>
      </c>
      <c r="C149" s="3" t="s">
        <v>11</v>
      </c>
      <c r="D149" s="26">
        <v>10000</v>
      </c>
    </row>
    <row r="150" spans="1:7" ht="15.6" x14ac:dyDescent="0.3">
      <c r="A150" s="52">
        <v>104</v>
      </c>
      <c r="B150" s="36" t="s">
        <v>88</v>
      </c>
      <c r="C150" s="3" t="s">
        <v>11</v>
      </c>
      <c r="D150" s="26">
        <v>50000</v>
      </c>
      <c r="G150" s="25">
        <f>D142-D162</f>
        <v>6831256.0300000003</v>
      </c>
    </row>
    <row r="151" spans="1:7" ht="16.2" x14ac:dyDescent="0.35">
      <c r="A151" s="52"/>
      <c r="B151" s="46" t="s">
        <v>15</v>
      </c>
      <c r="C151" s="2"/>
      <c r="D151" s="27">
        <f>SUM(D149:D150)</f>
        <v>60000</v>
      </c>
    </row>
    <row r="152" spans="1:7" ht="15.6" x14ac:dyDescent="0.3">
      <c r="A152" s="53">
        <v>5.2</v>
      </c>
      <c r="B152" s="189" t="s">
        <v>89</v>
      </c>
      <c r="C152" s="189"/>
      <c r="D152" s="190"/>
    </row>
    <row r="153" spans="1:7" ht="15.6" x14ac:dyDescent="0.3">
      <c r="A153" s="52">
        <v>105</v>
      </c>
      <c r="B153" s="37" t="s">
        <v>90</v>
      </c>
      <c r="C153" s="3" t="s">
        <v>11</v>
      </c>
      <c r="D153" s="26">
        <v>20000</v>
      </c>
    </row>
    <row r="154" spans="1:7" ht="15.6" x14ac:dyDescent="0.3">
      <c r="A154" s="52">
        <v>106</v>
      </c>
      <c r="B154" s="33" t="s">
        <v>91</v>
      </c>
      <c r="C154" s="3" t="s">
        <v>11</v>
      </c>
      <c r="D154" s="26">
        <v>50000</v>
      </c>
    </row>
    <row r="155" spans="1:7" ht="15.6" x14ac:dyDescent="0.3">
      <c r="A155" s="52">
        <v>107</v>
      </c>
      <c r="B155" s="35" t="s">
        <v>92</v>
      </c>
      <c r="C155" s="3" t="s">
        <v>11</v>
      </c>
      <c r="D155" s="26">
        <v>50000</v>
      </c>
    </row>
    <row r="156" spans="1:7" ht="16.2" x14ac:dyDescent="0.35">
      <c r="A156" s="52"/>
      <c r="B156" s="46" t="s">
        <v>15</v>
      </c>
      <c r="C156" s="2"/>
      <c r="D156" s="27">
        <f>SUM(D153:D155)</f>
        <v>120000</v>
      </c>
    </row>
    <row r="157" spans="1:7" ht="15.6" x14ac:dyDescent="0.3">
      <c r="A157" s="52"/>
      <c r="B157" s="179" t="s">
        <v>93</v>
      </c>
      <c r="C157" s="179"/>
      <c r="D157" s="28">
        <f>D156+D151</f>
        <v>180000</v>
      </c>
      <c r="F157" s="107"/>
    </row>
    <row r="158" spans="1:7" ht="16.8" thickBot="1" x14ac:dyDescent="0.4">
      <c r="A158" s="56"/>
      <c r="B158" s="51" t="s">
        <v>94</v>
      </c>
      <c r="C158" s="30"/>
      <c r="D158" s="32">
        <f>D156+D151+D145+D140+D129+D133+D96+D88+D82+D74+D62+D41+D38+D34+D30+D22+D17</f>
        <v>29983721.869999997</v>
      </c>
      <c r="F158" s="107">
        <f>D158-29983721.87</f>
        <v>0</v>
      </c>
    </row>
    <row r="161" spans="4:8" x14ac:dyDescent="0.3">
      <c r="D161" s="25"/>
    </row>
    <row r="162" spans="4:8" x14ac:dyDescent="0.3">
      <c r="D162" s="25">
        <f>D158-29983721.87</f>
        <v>0</v>
      </c>
      <c r="H162" s="25">
        <f>D158-29983562.47</f>
        <v>159.39999999850988</v>
      </c>
    </row>
    <row r="163" spans="4:8" x14ac:dyDescent="0.3">
      <c r="D163" s="25"/>
    </row>
    <row r="166" spans="4:8" x14ac:dyDescent="0.3">
      <c r="F166" s="25"/>
    </row>
    <row r="167" spans="4:8" x14ac:dyDescent="0.3">
      <c r="F167" s="25"/>
    </row>
  </sheetData>
  <mergeCells count="29">
    <mergeCell ref="B44:D44"/>
    <mergeCell ref="A1:D1"/>
    <mergeCell ref="B2:D2"/>
    <mergeCell ref="A3:D3"/>
    <mergeCell ref="B5:D5"/>
    <mergeCell ref="B6:D6"/>
    <mergeCell ref="B18:D18"/>
    <mergeCell ref="B23:D23"/>
    <mergeCell ref="B31:D31"/>
    <mergeCell ref="B35:D35"/>
    <mergeCell ref="B39:D39"/>
    <mergeCell ref="B43:D43"/>
    <mergeCell ref="B141:D141"/>
    <mergeCell ref="B63:D63"/>
    <mergeCell ref="B75:D75"/>
    <mergeCell ref="B83:D83"/>
    <mergeCell ref="B89:C89"/>
    <mergeCell ref="B91:D91"/>
    <mergeCell ref="B92:D92"/>
    <mergeCell ref="B97:D97"/>
    <mergeCell ref="B130:D130"/>
    <mergeCell ref="B134:C134"/>
    <mergeCell ref="B136:D136"/>
    <mergeCell ref="B137:D137"/>
    <mergeCell ref="B146:C146"/>
    <mergeCell ref="B147:D147"/>
    <mergeCell ref="B148:D148"/>
    <mergeCell ref="B152:D152"/>
    <mergeCell ref="B157:C1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2"/>
  <sheetViews>
    <sheetView topLeftCell="A115" workbookViewId="0">
      <selection activeCell="E115" sqref="E115"/>
    </sheetView>
  </sheetViews>
  <sheetFormatPr defaultColWidth="9.109375" defaultRowHeight="27" customHeight="1" x14ac:dyDescent="0.3"/>
  <cols>
    <col min="1" max="1" width="9.109375" style="167"/>
    <col min="2" max="2" width="47.109375" style="127" bestFit="1" customWidth="1"/>
    <col min="3" max="3" width="12.88671875" style="127" bestFit="1" customWidth="1"/>
    <col min="4" max="4" width="12.88671875" style="127" customWidth="1"/>
    <col min="5" max="5" width="21.44140625" style="127" customWidth="1"/>
    <col min="6" max="6" width="10.109375" style="127" bestFit="1" customWidth="1"/>
    <col min="7" max="7" width="11.6640625" style="127" bestFit="1" customWidth="1"/>
    <col min="8" max="8" width="14.33203125" style="168" bestFit="1" customWidth="1"/>
    <col min="9" max="9" width="9.109375" style="127"/>
    <col min="10" max="10" width="14.33203125" style="127" bestFit="1" customWidth="1"/>
    <col min="11" max="16384" width="9.109375" style="127"/>
  </cols>
  <sheetData>
    <row r="1" spans="1:8" s="129" customFormat="1" ht="27" customHeight="1" thickBot="1" x14ac:dyDescent="0.35">
      <c r="A1" s="220" t="s">
        <v>0</v>
      </c>
      <c r="B1" s="220"/>
      <c r="C1" s="220"/>
      <c r="D1" s="220"/>
      <c r="E1" s="220"/>
      <c r="F1" s="165"/>
      <c r="H1" s="169"/>
    </row>
    <row r="2" spans="1:8" ht="27" customHeight="1" thickBot="1" x14ac:dyDescent="0.35">
      <c r="A2" s="133"/>
      <c r="B2" s="220" t="s">
        <v>174</v>
      </c>
      <c r="C2" s="220"/>
      <c r="D2" s="220"/>
      <c r="E2" s="220"/>
      <c r="F2" s="130"/>
    </row>
    <row r="3" spans="1:8" ht="27" customHeight="1" thickBot="1" x14ac:dyDescent="0.35">
      <c r="A3" s="217" t="s">
        <v>173</v>
      </c>
      <c r="B3" s="217"/>
      <c r="C3" s="217"/>
      <c r="D3" s="217"/>
      <c r="E3" s="217"/>
      <c r="F3" s="130"/>
    </row>
    <row r="4" spans="1:8" ht="27" customHeight="1" thickBot="1" x14ac:dyDescent="0.35">
      <c r="A4" s="134" t="s">
        <v>1</v>
      </c>
      <c r="B4" s="135" t="s">
        <v>2</v>
      </c>
      <c r="C4" s="134" t="s">
        <v>3</v>
      </c>
      <c r="D4" s="134"/>
      <c r="E4" s="136" t="s">
        <v>168</v>
      </c>
      <c r="F4" s="130"/>
    </row>
    <row r="5" spans="1:8" ht="27" customHeight="1" thickBot="1" x14ac:dyDescent="0.35">
      <c r="A5" s="137">
        <v>1</v>
      </c>
      <c r="B5" s="218" t="s">
        <v>5</v>
      </c>
      <c r="C5" s="218"/>
      <c r="D5" s="218"/>
      <c r="E5" s="218"/>
      <c r="F5" s="130"/>
    </row>
    <row r="6" spans="1:8" ht="27" customHeight="1" thickBot="1" x14ac:dyDescent="0.35">
      <c r="A6" s="137">
        <v>1.1000000000000001</v>
      </c>
      <c r="B6" s="218" t="s">
        <v>6</v>
      </c>
      <c r="C6" s="218"/>
      <c r="D6" s="218"/>
      <c r="E6" s="218"/>
      <c r="F6" s="130"/>
      <c r="H6" s="168">
        <f>E7+E9+E10+E11+E13+E14+E15+E16+E17+E21+E22+E23+E26+E27+E28+E29+E30+E31+E34+E35+E38+E39+E42+E46+E75+E76+E77+E78+E81+E82+E86+E89+E106+E110+E115+E116+E119+E8</f>
        <v>5451251.6999999993</v>
      </c>
    </row>
    <row r="7" spans="1:8" ht="27" customHeight="1" thickBot="1" x14ac:dyDescent="0.35">
      <c r="A7" s="126">
        <v>1</v>
      </c>
      <c r="B7" s="138" t="s">
        <v>7</v>
      </c>
      <c r="C7" s="139" t="s">
        <v>8</v>
      </c>
      <c r="D7" s="139"/>
      <c r="E7" s="140">
        <v>38000</v>
      </c>
      <c r="F7" s="130"/>
    </row>
    <row r="8" spans="1:8" ht="27" customHeight="1" thickBot="1" x14ac:dyDescent="0.35">
      <c r="A8" s="126">
        <v>2</v>
      </c>
      <c r="B8" s="138" t="s">
        <v>10</v>
      </c>
      <c r="C8" s="139" t="s">
        <v>8</v>
      </c>
      <c r="D8" s="139"/>
      <c r="E8" s="140">
        <v>25000</v>
      </c>
      <c r="F8" s="130"/>
    </row>
    <row r="9" spans="1:8" ht="27" customHeight="1" thickBot="1" x14ac:dyDescent="0.35">
      <c r="A9" s="126">
        <v>3</v>
      </c>
      <c r="B9" s="138" t="s">
        <v>12</v>
      </c>
      <c r="C9" s="139" t="s">
        <v>8</v>
      </c>
      <c r="D9" s="139"/>
      <c r="E9" s="140">
        <v>95947.4</v>
      </c>
      <c r="F9" s="130"/>
    </row>
    <row r="10" spans="1:8" ht="27" customHeight="1" thickBot="1" x14ac:dyDescent="0.35">
      <c r="A10" s="126">
        <v>4</v>
      </c>
      <c r="B10" s="141" t="s">
        <v>13</v>
      </c>
      <c r="C10" s="139" t="s">
        <v>8</v>
      </c>
      <c r="D10" s="139"/>
      <c r="E10" s="140">
        <v>50000</v>
      </c>
      <c r="F10" s="130"/>
    </row>
    <row r="11" spans="1:8" ht="27" customHeight="1" thickBot="1" x14ac:dyDescent="0.35">
      <c r="A11" s="126">
        <v>5</v>
      </c>
      <c r="B11" s="138" t="s">
        <v>106</v>
      </c>
      <c r="C11" s="139" t="s">
        <v>8</v>
      </c>
      <c r="D11" s="139"/>
      <c r="E11" s="140">
        <v>100000</v>
      </c>
      <c r="F11" s="130"/>
    </row>
    <row r="12" spans="1:8" ht="27" customHeight="1" thickBot="1" x14ac:dyDescent="0.35">
      <c r="A12" s="126">
        <v>6</v>
      </c>
      <c r="B12" s="138" t="s">
        <v>160</v>
      </c>
      <c r="C12" s="139" t="s">
        <v>8</v>
      </c>
      <c r="D12" s="139"/>
      <c r="E12" s="140">
        <v>60000</v>
      </c>
      <c r="F12" s="130"/>
    </row>
    <row r="13" spans="1:8" ht="27" customHeight="1" thickBot="1" x14ac:dyDescent="0.35">
      <c r="A13" s="126">
        <v>8</v>
      </c>
      <c r="B13" s="141" t="s">
        <v>154</v>
      </c>
      <c r="C13" s="139" t="s">
        <v>8</v>
      </c>
      <c r="D13" s="139"/>
      <c r="E13" s="140">
        <v>35040</v>
      </c>
      <c r="F13" s="130"/>
    </row>
    <row r="14" spans="1:8" ht="27" customHeight="1" thickBot="1" x14ac:dyDescent="0.35">
      <c r="A14" s="126">
        <v>9</v>
      </c>
      <c r="B14" s="141" t="s">
        <v>172</v>
      </c>
      <c r="C14" s="139"/>
      <c r="D14" s="139"/>
      <c r="E14" s="140">
        <v>120000</v>
      </c>
      <c r="F14" s="130"/>
    </row>
    <row r="15" spans="1:8" ht="27" customHeight="1" thickBot="1" x14ac:dyDescent="0.35">
      <c r="A15" s="126">
        <v>10</v>
      </c>
      <c r="B15" s="138" t="s">
        <v>95</v>
      </c>
      <c r="C15" s="139" t="s">
        <v>14</v>
      </c>
      <c r="D15" s="139"/>
      <c r="E15" s="140">
        <v>300000</v>
      </c>
      <c r="F15" s="130"/>
    </row>
    <row r="16" spans="1:8" ht="27" customHeight="1" thickBot="1" x14ac:dyDescent="0.35">
      <c r="A16" s="126">
        <v>11</v>
      </c>
      <c r="B16" s="138" t="s">
        <v>183</v>
      </c>
      <c r="C16" s="139"/>
      <c r="D16" s="139"/>
      <c r="E16" s="140">
        <v>80000</v>
      </c>
      <c r="F16" s="130"/>
    </row>
    <row r="17" spans="1:6" ht="27" customHeight="1" thickBot="1" x14ac:dyDescent="0.35">
      <c r="A17" s="126">
        <v>12</v>
      </c>
      <c r="B17" s="138" t="s">
        <v>184</v>
      </c>
      <c r="C17" s="139"/>
      <c r="D17" s="139"/>
      <c r="E17" s="140">
        <v>30000</v>
      </c>
      <c r="F17" s="130"/>
    </row>
    <row r="18" spans="1:6" ht="27" customHeight="1" thickBot="1" x14ac:dyDescent="0.35">
      <c r="A18" s="126"/>
      <c r="B18" s="138"/>
      <c r="C18" s="139"/>
      <c r="D18" s="139"/>
      <c r="E18" s="140"/>
      <c r="F18" s="130"/>
    </row>
    <row r="19" spans="1:6" ht="27" customHeight="1" thickBot="1" x14ac:dyDescent="0.35">
      <c r="A19" s="126"/>
      <c r="B19" s="142" t="s">
        <v>15</v>
      </c>
      <c r="C19" s="143"/>
      <c r="D19" s="143"/>
      <c r="E19" s="144">
        <f>SUM(E7:E17)</f>
        <v>933987.4</v>
      </c>
      <c r="F19" s="130"/>
    </row>
    <row r="20" spans="1:6" ht="27" customHeight="1" thickBot="1" x14ac:dyDescent="0.35">
      <c r="A20" s="125">
        <v>1.2</v>
      </c>
      <c r="B20" s="217" t="s">
        <v>16</v>
      </c>
      <c r="C20" s="217"/>
      <c r="D20" s="217"/>
      <c r="E20" s="217"/>
      <c r="F20" s="130"/>
    </row>
    <row r="21" spans="1:6" ht="27" customHeight="1" thickBot="1" x14ac:dyDescent="0.35">
      <c r="A21" s="126">
        <v>11</v>
      </c>
      <c r="B21" s="138" t="s">
        <v>17</v>
      </c>
      <c r="C21" s="139"/>
      <c r="D21" s="139"/>
      <c r="E21" s="140">
        <v>10000</v>
      </c>
      <c r="F21" s="130"/>
    </row>
    <row r="22" spans="1:6" ht="27" customHeight="1" thickBot="1" x14ac:dyDescent="0.35">
      <c r="A22" s="126">
        <v>12</v>
      </c>
      <c r="B22" s="138" t="s">
        <v>18</v>
      </c>
      <c r="C22" s="139"/>
      <c r="D22" s="139"/>
      <c r="E22" s="140">
        <v>5000</v>
      </c>
      <c r="F22" s="130"/>
    </row>
    <row r="23" spans="1:6" ht="27" customHeight="1" thickBot="1" x14ac:dyDescent="0.35">
      <c r="A23" s="126">
        <v>13</v>
      </c>
      <c r="B23" s="141" t="s">
        <v>19</v>
      </c>
      <c r="C23" s="139"/>
      <c r="D23" s="139"/>
      <c r="E23" s="140">
        <v>20000</v>
      </c>
      <c r="F23" s="130"/>
    </row>
    <row r="24" spans="1:6" ht="27" customHeight="1" thickBot="1" x14ac:dyDescent="0.35">
      <c r="A24" s="126"/>
      <c r="B24" s="145" t="s">
        <v>15</v>
      </c>
      <c r="C24" s="143"/>
      <c r="D24" s="143"/>
      <c r="E24" s="144">
        <f>SUM(E21:E23)</f>
        <v>35000</v>
      </c>
      <c r="F24" s="130"/>
    </row>
    <row r="25" spans="1:6" ht="27" customHeight="1" thickBot="1" x14ac:dyDescent="0.35">
      <c r="A25" s="125">
        <v>1.3</v>
      </c>
      <c r="B25" s="218" t="s">
        <v>20</v>
      </c>
      <c r="C25" s="218"/>
      <c r="D25" s="218"/>
      <c r="E25" s="218"/>
      <c r="F25" s="130"/>
    </row>
    <row r="26" spans="1:6" ht="27" customHeight="1" thickBot="1" x14ac:dyDescent="0.35">
      <c r="A26" s="126">
        <v>14</v>
      </c>
      <c r="B26" s="138" t="s">
        <v>21</v>
      </c>
      <c r="C26" s="139" t="s">
        <v>8</v>
      </c>
      <c r="D26" s="139"/>
      <c r="E26" s="140">
        <v>30000</v>
      </c>
      <c r="F26" s="130"/>
    </row>
    <row r="27" spans="1:6" ht="27" customHeight="1" thickBot="1" x14ac:dyDescent="0.35">
      <c r="A27" s="126">
        <v>15</v>
      </c>
      <c r="B27" s="141" t="s">
        <v>22</v>
      </c>
      <c r="C27" s="139" t="s">
        <v>8</v>
      </c>
      <c r="D27" s="139"/>
      <c r="E27" s="140">
        <v>40000</v>
      </c>
      <c r="F27" s="130"/>
    </row>
    <row r="28" spans="1:6" ht="27" customHeight="1" thickBot="1" x14ac:dyDescent="0.35">
      <c r="A28" s="126">
        <v>16</v>
      </c>
      <c r="B28" s="141" t="s">
        <v>23</v>
      </c>
      <c r="C28" s="139" t="s">
        <v>8</v>
      </c>
      <c r="D28" s="139"/>
      <c r="E28" s="140">
        <v>120000</v>
      </c>
      <c r="F28" s="130"/>
    </row>
    <row r="29" spans="1:6" ht="27" customHeight="1" thickBot="1" x14ac:dyDescent="0.35">
      <c r="A29" s="126">
        <v>17</v>
      </c>
      <c r="B29" s="138" t="s">
        <v>24</v>
      </c>
      <c r="C29" s="139" t="s">
        <v>8</v>
      </c>
      <c r="D29" s="139"/>
      <c r="E29" s="140">
        <v>100000</v>
      </c>
      <c r="F29" s="130"/>
    </row>
    <row r="30" spans="1:6" ht="27" customHeight="1" thickBot="1" x14ac:dyDescent="0.35">
      <c r="A30" s="126">
        <v>18</v>
      </c>
      <c r="B30" s="138" t="s">
        <v>25</v>
      </c>
      <c r="C30" s="139" t="s">
        <v>8</v>
      </c>
      <c r="D30" s="139"/>
      <c r="E30" s="140">
        <v>10000</v>
      </c>
      <c r="F30" s="130"/>
    </row>
    <row r="31" spans="1:6" ht="27" customHeight="1" thickBot="1" x14ac:dyDescent="0.35">
      <c r="A31" s="126">
        <v>19</v>
      </c>
      <c r="B31" s="141" t="s">
        <v>26</v>
      </c>
      <c r="C31" s="139" t="s">
        <v>8</v>
      </c>
      <c r="D31" s="139"/>
      <c r="E31" s="140">
        <v>20000</v>
      </c>
      <c r="F31" s="130"/>
    </row>
    <row r="32" spans="1:6" ht="27" customHeight="1" thickBot="1" x14ac:dyDescent="0.35">
      <c r="A32" s="126"/>
      <c r="B32" s="141" t="s">
        <v>15</v>
      </c>
      <c r="C32" s="139"/>
      <c r="D32" s="139"/>
      <c r="E32" s="144">
        <f>SUM(E26:E31)</f>
        <v>320000</v>
      </c>
      <c r="F32" s="130"/>
    </row>
    <row r="33" spans="1:6" ht="27" customHeight="1" thickBot="1" x14ac:dyDescent="0.35">
      <c r="A33" s="125">
        <v>1.4</v>
      </c>
      <c r="B33" s="217" t="s">
        <v>27</v>
      </c>
      <c r="C33" s="217"/>
      <c r="D33" s="217"/>
      <c r="E33" s="217"/>
      <c r="F33" s="130"/>
    </row>
    <row r="34" spans="1:6" ht="27" customHeight="1" thickBot="1" x14ac:dyDescent="0.35">
      <c r="A34" s="126">
        <v>20</v>
      </c>
      <c r="B34" s="141" t="s">
        <v>28</v>
      </c>
      <c r="C34" s="139" t="s">
        <v>8</v>
      </c>
      <c r="D34" s="139"/>
      <c r="E34" s="140">
        <v>300000</v>
      </c>
      <c r="F34" s="130"/>
    </row>
    <row r="35" spans="1:6" ht="27" customHeight="1" thickBot="1" x14ac:dyDescent="0.35">
      <c r="A35" s="126">
        <v>21</v>
      </c>
      <c r="B35" s="138" t="s">
        <v>29</v>
      </c>
      <c r="C35" s="139" t="s">
        <v>8</v>
      </c>
      <c r="D35" s="139"/>
      <c r="E35" s="140">
        <v>20000</v>
      </c>
      <c r="F35" s="130"/>
    </row>
    <row r="36" spans="1:6" ht="27" customHeight="1" thickBot="1" x14ac:dyDescent="0.35">
      <c r="A36" s="126"/>
      <c r="B36" s="142" t="s">
        <v>15</v>
      </c>
      <c r="C36" s="139"/>
      <c r="D36" s="139"/>
      <c r="E36" s="144">
        <f>SUM(E34:E35)</f>
        <v>320000</v>
      </c>
      <c r="F36" s="130"/>
    </row>
    <row r="37" spans="1:6" ht="27" customHeight="1" thickBot="1" x14ac:dyDescent="0.35">
      <c r="A37" s="125">
        <v>1.5</v>
      </c>
      <c r="B37" s="217" t="s">
        <v>30</v>
      </c>
      <c r="C37" s="217"/>
      <c r="D37" s="217"/>
      <c r="E37" s="217"/>
      <c r="F37" s="130"/>
    </row>
    <row r="38" spans="1:6" ht="27" customHeight="1" thickBot="1" x14ac:dyDescent="0.35">
      <c r="A38" s="126">
        <v>22</v>
      </c>
      <c r="B38" s="138" t="s">
        <v>31</v>
      </c>
      <c r="C38" s="139" t="s">
        <v>14</v>
      </c>
      <c r="D38" s="139"/>
      <c r="E38" s="140">
        <v>30000</v>
      </c>
      <c r="F38" s="130"/>
    </row>
    <row r="39" spans="1:6" ht="27" customHeight="1" thickBot="1" x14ac:dyDescent="0.35">
      <c r="A39" s="126">
        <v>23</v>
      </c>
      <c r="B39" s="138" t="s">
        <v>170</v>
      </c>
      <c r="C39" s="139" t="s">
        <v>14</v>
      </c>
      <c r="D39" s="139"/>
      <c r="E39" s="140">
        <v>40000</v>
      </c>
      <c r="F39" s="130"/>
    </row>
    <row r="40" spans="1:6" ht="27" customHeight="1" thickBot="1" x14ac:dyDescent="0.35">
      <c r="A40" s="126"/>
      <c r="B40" s="138" t="s">
        <v>15</v>
      </c>
      <c r="C40" s="139"/>
      <c r="D40" s="139"/>
      <c r="E40" s="144">
        <f>SUM(E38:E39)</f>
        <v>70000</v>
      </c>
      <c r="F40" s="130"/>
    </row>
    <row r="41" spans="1:6" ht="27" customHeight="1" thickBot="1" x14ac:dyDescent="0.35">
      <c r="A41" s="125">
        <v>1.6</v>
      </c>
      <c r="B41" s="218" t="s">
        <v>32</v>
      </c>
      <c r="C41" s="218"/>
      <c r="D41" s="218"/>
      <c r="E41" s="218"/>
      <c r="F41" s="130"/>
    </row>
    <row r="42" spans="1:6" ht="27" customHeight="1" thickBot="1" x14ac:dyDescent="0.35">
      <c r="A42" s="126">
        <v>24</v>
      </c>
      <c r="B42" s="141" t="s">
        <v>33</v>
      </c>
      <c r="C42" s="139" t="s">
        <v>8</v>
      </c>
      <c r="D42" s="139"/>
      <c r="E42" s="140">
        <v>200000</v>
      </c>
      <c r="F42" s="130"/>
    </row>
    <row r="43" spans="1:6" ht="27" customHeight="1" thickBot="1" x14ac:dyDescent="0.35">
      <c r="A43" s="126"/>
      <c r="B43" s="145" t="s">
        <v>15</v>
      </c>
      <c r="C43" s="143"/>
      <c r="D43" s="143"/>
      <c r="E43" s="144">
        <v>200000</v>
      </c>
      <c r="F43" s="130"/>
    </row>
    <row r="44" spans="1:6" ht="27" customHeight="1" thickBot="1" x14ac:dyDescent="0.35">
      <c r="A44" s="125">
        <v>2</v>
      </c>
      <c r="B44" s="217" t="s">
        <v>35</v>
      </c>
      <c r="C44" s="217"/>
      <c r="D44" s="217"/>
      <c r="E44" s="217"/>
      <c r="F44" s="130"/>
    </row>
    <row r="45" spans="1:6" ht="27" customHeight="1" thickBot="1" x14ac:dyDescent="0.35">
      <c r="A45" s="125">
        <v>2.1</v>
      </c>
      <c r="B45" s="217" t="s">
        <v>36</v>
      </c>
      <c r="C45" s="217"/>
      <c r="D45" s="217"/>
      <c r="E45" s="217"/>
      <c r="F45" s="130"/>
    </row>
    <row r="46" spans="1:6" ht="27" customHeight="1" thickBot="1" x14ac:dyDescent="0.35">
      <c r="A46" s="126">
        <v>25</v>
      </c>
      <c r="B46" s="138" t="s">
        <v>156</v>
      </c>
      <c r="C46" s="139" t="s">
        <v>11</v>
      </c>
      <c r="D46" s="139"/>
      <c r="E46" s="140">
        <v>150000</v>
      </c>
      <c r="F46" s="130"/>
    </row>
    <row r="47" spans="1:6" ht="27" customHeight="1" thickBot="1" x14ac:dyDescent="0.35">
      <c r="A47" s="126">
        <v>26</v>
      </c>
      <c r="B47" s="141" t="s">
        <v>175</v>
      </c>
      <c r="C47" s="139" t="s">
        <v>8</v>
      </c>
      <c r="D47" s="139"/>
      <c r="E47" s="140">
        <v>2968356.25</v>
      </c>
      <c r="F47" s="130"/>
    </row>
    <row r="48" spans="1:6" ht="27" customHeight="1" thickBot="1" x14ac:dyDescent="0.35">
      <c r="A48" s="126">
        <v>27</v>
      </c>
      <c r="B48" s="141" t="s">
        <v>110</v>
      </c>
      <c r="C48" s="139" t="s">
        <v>14</v>
      </c>
      <c r="D48" s="139"/>
      <c r="E48" s="146">
        <v>105000</v>
      </c>
      <c r="F48" s="130"/>
    </row>
    <row r="49" spans="1:6" ht="27" customHeight="1" thickBot="1" x14ac:dyDescent="0.35">
      <c r="A49" s="126"/>
      <c r="B49" s="141" t="s">
        <v>185</v>
      </c>
      <c r="C49" s="139" t="s">
        <v>14</v>
      </c>
      <c r="D49" s="139"/>
      <c r="E49" s="140">
        <v>600000</v>
      </c>
      <c r="F49" s="130"/>
    </row>
    <row r="50" spans="1:6" ht="27" customHeight="1" thickBot="1" x14ac:dyDescent="0.35">
      <c r="A50" s="126">
        <v>28</v>
      </c>
      <c r="B50" s="141" t="s">
        <v>38</v>
      </c>
      <c r="C50" s="139" t="s">
        <v>39</v>
      </c>
      <c r="D50" s="139"/>
      <c r="E50" s="140">
        <v>17816.759999999998</v>
      </c>
      <c r="F50" s="130"/>
    </row>
    <row r="51" spans="1:6" ht="27" customHeight="1" thickBot="1" x14ac:dyDescent="0.35">
      <c r="A51" s="126">
        <v>29</v>
      </c>
      <c r="B51" s="141" t="s">
        <v>113</v>
      </c>
      <c r="C51" s="139" t="s">
        <v>39</v>
      </c>
      <c r="D51" s="139"/>
      <c r="E51" s="140">
        <v>15120.83</v>
      </c>
      <c r="F51" s="130"/>
    </row>
    <row r="52" spans="1:6" ht="27" customHeight="1" thickBot="1" x14ac:dyDescent="0.35">
      <c r="A52" s="126">
        <v>30</v>
      </c>
      <c r="B52" s="141" t="s">
        <v>40</v>
      </c>
      <c r="C52" s="139" t="s">
        <v>39</v>
      </c>
      <c r="D52" s="139"/>
      <c r="E52" s="140">
        <v>20000</v>
      </c>
      <c r="F52" s="130"/>
    </row>
    <row r="53" spans="1:6" ht="27" customHeight="1" thickBot="1" x14ac:dyDescent="0.35">
      <c r="A53" s="126">
        <v>31</v>
      </c>
      <c r="B53" s="141" t="s">
        <v>41</v>
      </c>
      <c r="C53" s="139" t="s">
        <v>14</v>
      </c>
      <c r="D53" s="139"/>
      <c r="E53" s="140">
        <v>20000</v>
      </c>
      <c r="F53" s="130"/>
    </row>
    <row r="54" spans="1:6" ht="27" customHeight="1" thickBot="1" x14ac:dyDescent="0.35">
      <c r="A54" s="126">
        <v>32</v>
      </c>
      <c r="B54" s="141" t="s">
        <v>42</v>
      </c>
      <c r="C54" s="139" t="s">
        <v>14</v>
      </c>
      <c r="D54" s="139"/>
      <c r="E54" s="140">
        <v>38920</v>
      </c>
      <c r="F54" s="130"/>
    </row>
    <row r="55" spans="1:6" ht="27" customHeight="1" thickBot="1" x14ac:dyDescent="0.35">
      <c r="A55" s="126">
        <v>33</v>
      </c>
      <c r="B55" s="141" t="s">
        <v>43</v>
      </c>
      <c r="C55" s="139" t="s">
        <v>44</v>
      </c>
      <c r="D55" s="139"/>
      <c r="E55" s="140">
        <v>10000</v>
      </c>
      <c r="F55" s="130"/>
    </row>
    <row r="56" spans="1:6" ht="27" customHeight="1" thickBot="1" x14ac:dyDescent="0.35">
      <c r="A56" s="126">
        <v>34</v>
      </c>
      <c r="B56" s="141" t="s">
        <v>111</v>
      </c>
      <c r="C56" s="139" t="s">
        <v>39</v>
      </c>
      <c r="D56" s="139"/>
      <c r="E56" s="140">
        <v>40000</v>
      </c>
      <c r="F56" s="130"/>
    </row>
    <row r="57" spans="1:6" ht="27" customHeight="1" thickBot="1" x14ac:dyDescent="0.35">
      <c r="A57" s="126">
        <v>35</v>
      </c>
      <c r="B57" s="141" t="s">
        <v>114</v>
      </c>
      <c r="C57" s="139" t="s">
        <v>14</v>
      </c>
      <c r="D57" s="139"/>
      <c r="E57" s="140">
        <v>26145</v>
      </c>
      <c r="F57" s="130"/>
    </row>
    <row r="58" spans="1:6" ht="27" customHeight="1" thickBot="1" x14ac:dyDescent="0.35">
      <c r="A58" s="126">
        <v>37</v>
      </c>
      <c r="B58" s="141" t="s">
        <v>177</v>
      </c>
      <c r="C58" s="139" t="s">
        <v>176</v>
      </c>
      <c r="D58" s="139"/>
      <c r="E58" s="147">
        <v>1550000</v>
      </c>
      <c r="F58" s="130"/>
    </row>
    <row r="59" spans="1:6" ht="27" customHeight="1" thickBot="1" x14ac:dyDescent="0.35">
      <c r="A59" s="126">
        <v>38</v>
      </c>
      <c r="B59" s="148" t="s">
        <v>166</v>
      </c>
      <c r="C59" s="139" t="s">
        <v>14</v>
      </c>
      <c r="D59" s="139"/>
      <c r="E59" s="140">
        <v>650000</v>
      </c>
      <c r="F59" s="130"/>
    </row>
    <row r="60" spans="1:6" ht="27" customHeight="1" thickBot="1" x14ac:dyDescent="0.35">
      <c r="A60" s="126">
        <v>39</v>
      </c>
      <c r="B60" s="148" t="s">
        <v>178</v>
      </c>
      <c r="C60" s="149" t="s">
        <v>158</v>
      </c>
      <c r="D60" s="149"/>
      <c r="E60" s="147">
        <v>1550000</v>
      </c>
      <c r="F60" s="130"/>
    </row>
    <row r="61" spans="1:6" ht="27" customHeight="1" thickBot="1" x14ac:dyDescent="0.35">
      <c r="A61" s="126">
        <v>40</v>
      </c>
      <c r="B61" s="141" t="s">
        <v>157</v>
      </c>
      <c r="C61" s="139" t="s">
        <v>49</v>
      </c>
      <c r="D61" s="139"/>
      <c r="E61" s="150">
        <v>1600000</v>
      </c>
      <c r="F61" s="130"/>
    </row>
    <row r="62" spans="1:6" ht="27" customHeight="1" thickBot="1" x14ac:dyDescent="0.35">
      <c r="A62" s="126">
        <v>41</v>
      </c>
      <c r="B62" s="141" t="s">
        <v>112</v>
      </c>
      <c r="C62" s="149" t="s">
        <v>75</v>
      </c>
      <c r="D62" s="149"/>
      <c r="E62" s="140">
        <v>180000</v>
      </c>
      <c r="F62" s="130"/>
    </row>
    <row r="63" spans="1:6" ht="27" customHeight="1" thickBot="1" x14ac:dyDescent="0.35">
      <c r="A63" s="126"/>
      <c r="B63" s="141" t="s">
        <v>15</v>
      </c>
      <c r="C63" s="149"/>
      <c r="D63" s="149"/>
      <c r="E63" s="144">
        <f>SUM(E46:E62)</f>
        <v>9541358.8399999999</v>
      </c>
      <c r="F63" s="130"/>
    </row>
    <row r="64" spans="1:6" ht="27" customHeight="1" thickBot="1" x14ac:dyDescent="0.35">
      <c r="A64" s="125">
        <v>2.2000000000000002</v>
      </c>
      <c r="B64" s="217" t="s">
        <v>45</v>
      </c>
      <c r="C64" s="217"/>
      <c r="D64" s="217"/>
      <c r="E64" s="217"/>
      <c r="F64" s="130"/>
    </row>
    <row r="65" spans="1:6" ht="27" customHeight="1" thickBot="1" x14ac:dyDescent="0.35">
      <c r="A65" s="126">
        <v>42</v>
      </c>
      <c r="B65" s="138" t="s">
        <v>46</v>
      </c>
      <c r="C65" s="139" t="s">
        <v>11</v>
      </c>
      <c r="D65" s="139"/>
      <c r="E65" s="140">
        <v>149917.81</v>
      </c>
      <c r="F65" s="130"/>
    </row>
    <row r="66" spans="1:6" ht="27" customHeight="1" thickBot="1" x14ac:dyDescent="0.35">
      <c r="A66" s="126">
        <v>44</v>
      </c>
      <c r="B66" s="141" t="s">
        <v>104</v>
      </c>
      <c r="C66" s="149" t="s">
        <v>48</v>
      </c>
      <c r="D66" s="149"/>
      <c r="E66" s="140">
        <v>77479.78</v>
      </c>
      <c r="F66" s="130"/>
    </row>
    <row r="67" spans="1:6" ht="27" customHeight="1" thickBot="1" x14ac:dyDescent="0.35">
      <c r="A67" s="126">
        <v>45</v>
      </c>
      <c r="B67" s="141" t="s">
        <v>105</v>
      </c>
      <c r="C67" s="149" t="s">
        <v>48</v>
      </c>
      <c r="D67" s="149"/>
      <c r="E67" s="140">
        <v>100000</v>
      </c>
      <c r="F67" s="130"/>
    </row>
    <row r="68" spans="1:6" ht="27" customHeight="1" thickBot="1" x14ac:dyDescent="0.35">
      <c r="A68" s="126">
        <v>46</v>
      </c>
      <c r="B68" s="141" t="s">
        <v>96</v>
      </c>
      <c r="C68" s="139" t="s">
        <v>49</v>
      </c>
      <c r="D68" s="139"/>
      <c r="E68" s="140">
        <v>100029.71</v>
      </c>
      <c r="F68" s="130"/>
    </row>
    <row r="69" spans="1:6" ht="27" customHeight="1" thickBot="1" x14ac:dyDescent="0.35">
      <c r="A69" s="126">
        <v>49</v>
      </c>
      <c r="B69" s="141" t="s">
        <v>98</v>
      </c>
      <c r="C69" s="149" t="s">
        <v>99</v>
      </c>
      <c r="D69" s="149"/>
      <c r="E69" s="140">
        <v>700000</v>
      </c>
      <c r="F69" s="130"/>
    </row>
    <row r="70" spans="1:6" ht="27" customHeight="1" thickBot="1" x14ac:dyDescent="0.35">
      <c r="A70" s="126">
        <v>50</v>
      </c>
      <c r="B70" s="141" t="s">
        <v>100</v>
      </c>
      <c r="C70" s="139" t="s">
        <v>138</v>
      </c>
      <c r="D70" s="139"/>
      <c r="E70" s="140">
        <v>350000</v>
      </c>
      <c r="F70" s="130"/>
    </row>
    <row r="71" spans="1:6" ht="27" customHeight="1" thickBot="1" x14ac:dyDescent="0.35">
      <c r="A71" s="126"/>
      <c r="B71" s="141" t="s">
        <v>186</v>
      </c>
      <c r="C71" s="149" t="s">
        <v>97</v>
      </c>
      <c r="D71" s="149"/>
      <c r="E71" s="150">
        <v>1540032.56</v>
      </c>
      <c r="F71" s="130"/>
    </row>
    <row r="72" spans="1:6" ht="39" customHeight="1" thickBot="1" x14ac:dyDescent="0.35">
      <c r="A72" s="126">
        <v>53</v>
      </c>
      <c r="B72" s="141" t="s">
        <v>150</v>
      </c>
      <c r="C72" s="139"/>
      <c r="D72" s="139"/>
      <c r="E72" s="151">
        <v>250000</v>
      </c>
      <c r="F72" s="130"/>
    </row>
    <row r="73" spans="1:6" ht="27" customHeight="1" thickBot="1" x14ac:dyDescent="0.35">
      <c r="A73" s="126"/>
      <c r="B73" s="141" t="s">
        <v>15</v>
      </c>
      <c r="C73" s="139"/>
      <c r="D73" s="139"/>
      <c r="E73" s="152">
        <f>SUM(E65:E72)</f>
        <v>3267459.8600000003</v>
      </c>
      <c r="F73" s="130"/>
    </row>
    <row r="74" spans="1:6" ht="27" customHeight="1" thickBot="1" x14ac:dyDescent="0.35">
      <c r="A74" s="125">
        <v>2.2999999999999998</v>
      </c>
      <c r="B74" s="217" t="s">
        <v>52</v>
      </c>
      <c r="C74" s="217"/>
      <c r="D74" s="217"/>
      <c r="E74" s="217"/>
      <c r="F74" s="130"/>
    </row>
    <row r="75" spans="1:6" ht="27" customHeight="1" thickBot="1" x14ac:dyDescent="0.35">
      <c r="A75" s="126">
        <v>54</v>
      </c>
      <c r="B75" s="138" t="s">
        <v>52</v>
      </c>
      <c r="C75" s="139" t="s">
        <v>8</v>
      </c>
      <c r="D75" s="139"/>
      <c r="E75" s="140">
        <v>1400739.86</v>
      </c>
      <c r="F75" s="130"/>
    </row>
    <row r="76" spans="1:6" ht="27" customHeight="1" thickBot="1" x14ac:dyDescent="0.35">
      <c r="A76" s="126">
        <v>55</v>
      </c>
      <c r="B76" s="141" t="s">
        <v>53</v>
      </c>
      <c r="C76" s="139" t="s">
        <v>11</v>
      </c>
      <c r="D76" s="139"/>
      <c r="E76" s="140">
        <v>523250</v>
      </c>
      <c r="F76" s="130"/>
    </row>
    <row r="77" spans="1:6" ht="27" customHeight="1" thickBot="1" x14ac:dyDescent="0.35">
      <c r="A77" s="126">
        <v>56</v>
      </c>
      <c r="B77" s="138" t="s">
        <v>54</v>
      </c>
      <c r="C77" s="139" t="s">
        <v>11</v>
      </c>
      <c r="D77" s="139"/>
      <c r="E77" s="140">
        <v>418600</v>
      </c>
      <c r="F77" s="130"/>
    </row>
    <row r="78" spans="1:6" ht="27" customHeight="1" thickBot="1" x14ac:dyDescent="0.35">
      <c r="A78" s="126">
        <v>57</v>
      </c>
      <c r="B78" s="138" t="s">
        <v>116</v>
      </c>
      <c r="C78" s="139" t="s">
        <v>8</v>
      </c>
      <c r="D78" s="139"/>
      <c r="E78" s="140">
        <v>50000</v>
      </c>
      <c r="F78" s="130"/>
    </row>
    <row r="79" spans="1:6" ht="27" customHeight="1" thickBot="1" x14ac:dyDescent="0.35">
      <c r="A79" s="126"/>
      <c r="B79" s="138"/>
      <c r="C79" s="139"/>
      <c r="D79" s="139"/>
      <c r="E79" s="140">
        <f>SUM(E75:E78)</f>
        <v>2392589.8600000003</v>
      </c>
      <c r="F79" s="130"/>
    </row>
    <row r="80" spans="1:6" ht="27" customHeight="1" thickBot="1" x14ac:dyDescent="0.35">
      <c r="A80" s="125">
        <v>2.4</v>
      </c>
      <c r="B80" s="217" t="s">
        <v>56</v>
      </c>
      <c r="C80" s="217"/>
      <c r="D80" s="217"/>
      <c r="E80" s="217"/>
      <c r="F80" s="130"/>
    </row>
    <row r="81" spans="1:6" ht="27" customHeight="1" thickBot="1" x14ac:dyDescent="0.35">
      <c r="A81" s="126">
        <v>62</v>
      </c>
      <c r="B81" s="138" t="s">
        <v>58</v>
      </c>
      <c r="C81" s="139" t="s">
        <v>11</v>
      </c>
      <c r="D81" s="139"/>
      <c r="E81" s="153">
        <v>599674.43999999994</v>
      </c>
      <c r="F81" s="130"/>
    </row>
    <row r="82" spans="1:6" ht="27" customHeight="1" thickBot="1" x14ac:dyDescent="0.35">
      <c r="A82" s="126">
        <v>63</v>
      </c>
      <c r="B82" s="138" t="s">
        <v>59</v>
      </c>
      <c r="C82" s="139"/>
      <c r="D82" s="139"/>
      <c r="E82" s="140">
        <v>30000</v>
      </c>
      <c r="F82" s="130"/>
    </row>
    <row r="83" spans="1:6" ht="27" customHeight="1" thickBot="1" x14ac:dyDescent="0.35">
      <c r="A83" s="126"/>
      <c r="B83" s="138" t="s">
        <v>15</v>
      </c>
      <c r="C83" s="139"/>
      <c r="D83" s="139"/>
      <c r="E83" s="144">
        <f>SUM(E81:E82)</f>
        <v>629674.43999999994</v>
      </c>
      <c r="F83" s="130"/>
    </row>
    <row r="84" spans="1:6" ht="27" customHeight="1" thickBot="1" x14ac:dyDescent="0.35">
      <c r="A84" s="125">
        <v>3</v>
      </c>
      <c r="B84" s="217" t="s">
        <v>61</v>
      </c>
      <c r="C84" s="217"/>
      <c r="D84" s="217"/>
      <c r="E84" s="217"/>
      <c r="F84" s="130"/>
    </row>
    <row r="85" spans="1:6" ht="27" customHeight="1" thickBot="1" x14ac:dyDescent="0.35">
      <c r="A85" s="125">
        <v>3.1</v>
      </c>
      <c r="B85" s="217" t="s">
        <v>62</v>
      </c>
      <c r="C85" s="217"/>
      <c r="D85" s="217"/>
      <c r="E85" s="217"/>
      <c r="F85" s="130"/>
    </row>
    <row r="86" spans="1:6" ht="27" customHeight="1" thickBot="1" x14ac:dyDescent="0.35">
      <c r="A86" s="126">
        <v>65</v>
      </c>
      <c r="B86" s="141" t="s">
        <v>107</v>
      </c>
      <c r="C86" s="139" t="s">
        <v>8</v>
      </c>
      <c r="D86" s="139"/>
      <c r="E86" s="140">
        <v>40000</v>
      </c>
      <c r="F86" s="130"/>
    </row>
    <row r="87" spans="1:6" ht="27" customHeight="1" thickBot="1" x14ac:dyDescent="0.35">
      <c r="A87" s="154"/>
      <c r="B87" s="155" t="s">
        <v>15</v>
      </c>
      <c r="C87" s="156"/>
      <c r="D87" s="156"/>
      <c r="E87" s="144">
        <v>40000</v>
      </c>
      <c r="F87" s="130"/>
    </row>
    <row r="88" spans="1:6" ht="27" customHeight="1" thickBot="1" x14ac:dyDescent="0.35">
      <c r="A88" s="125">
        <v>3.2</v>
      </c>
      <c r="B88" s="218" t="s">
        <v>66</v>
      </c>
      <c r="C88" s="218"/>
      <c r="D88" s="218"/>
      <c r="E88" s="218"/>
      <c r="F88" s="130"/>
    </row>
    <row r="89" spans="1:6" ht="27" customHeight="1" thickBot="1" x14ac:dyDescent="0.35">
      <c r="A89" s="126">
        <v>67</v>
      </c>
      <c r="B89" s="141" t="s">
        <v>67</v>
      </c>
      <c r="C89" s="139"/>
      <c r="D89" s="139"/>
      <c r="E89" s="140">
        <v>120000</v>
      </c>
      <c r="F89" s="130"/>
    </row>
    <row r="90" spans="1:6" ht="27" customHeight="1" thickBot="1" x14ac:dyDescent="0.35">
      <c r="A90" s="126">
        <v>68</v>
      </c>
      <c r="B90" s="141" t="s">
        <v>117</v>
      </c>
      <c r="C90" s="149" t="s">
        <v>48</v>
      </c>
      <c r="D90" s="149"/>
      <c r="E90" s="140">
        <v>1109628.06</v>
      </c>
      <c r="F90" s="130"/>
    </row>
    <row r="91" spans="1:6" ht="27" customHeight="1" thickBot="1" x14ac:dyDescent="0.35">
      <c r="A91" s="126">
        <v>69</v>
      </c>
      <c r="B91" s="141" t="s">
        <v>68</v>
      </c>
      <c r="C91" s="149" t="s">
        <v>101</v>
      </c>
      <c r="D91" s="149"/>
      <c r="E91" s="140">
        <v>641110.97</v>
      </c>
      <c r="F91" s="130"/>
    </row>
    <row r="92" spans="1:6" ht="27" customHeight="1" thickBot="1" x14ac:dyDescent="0.35">
      <c r="A92" s="126">
        <v>70</v>
      </c>
      <c r="B92" s="138" t="s">
        <v>179</v>
      </c>
      <c r="C92" s="149" t="s">
        <v>14</v>
      </c>
      <c r="D92" s="149"/>
      <c r="E92" s="140">
        <v>4185</v>
      </c>
      <c r="F92" s="130"/>
    </row>
    <row r="93" spans="1:6" ht="27" customHeight="1" thickBot="1" x14ac:dyDescent="0.35">
      <c r="A93" s="126">
        <v>71</v>
      </c>
      <c r="B93" s="138" t="s">
        <v>180</v>
      </c>
      <c r="C93" s="149" t="s">
        <v>14</v>
      </c>
      <c r="D93" s="149"/>
      <c r="E93" s="140">
        <v>21275</v>
      </c>
      <c r="F93" s="130"/>
    </row>
    <row r="94" spans="1:6" ht="27" customHeight="1" thickBot="1" x14ac:dyDescent="0.35">
      <c r="A94" s="126">
        <v>72</v>
      </c>
      <c r="B94" s="138" t="s">
        <v>181</v>
      </c>
      <c r="C94" s="149" t="s">
        <v>14</v>
      </c>
      <c r="D94" s="149"/>
      <c r="E94" s="140">
        <v>4225</v>
      </c>
      <c r="F94" s="130"/>
    </row>
    <row r="95" spans="1:6" ht="27" customHeight="1" thickBot="1" x14ac:dyDescent="0.35">
      <c r="A95" s="154"/>
      <c r="B95" s="138" t="s">
        <v>182</v>
      </c>
      <c r="C95" s="149" t="s">
        <v>14</v>
      </c>
      <c r="D95" s="149"/>
      <c r="E95" s="140">
        <v>5000</v>
      </c>
      <c r="F95" s="130"/>
    </row>
    <row r="96" spans="1:6" ht="27" customHeight="1" thickBot="1" x14ac:dyDescent="0.35">
      <c r="A96" s="126">
        <v>71</v>
      </c>
      <c r="B96" s="138" t="s">
        <v>163</v>
      </c>
      <c r="C96" s="149" t="s">
        <v>44</v>
      </c>
      <c r="D96" s="149"/>
      <c r="E96" s="140">
        <v>70000</v>
      </c>
      <c r="F96" s="130"/>
    </row>
    <row r="97" spans="1:10" ht="27" customHeight="1" thickBot="1" x14ac:dyDescent="0.35">
      <c r="A97" s="126">
        <v>72</v>
      </c>
      <c r="B97" s="141" t="s">
        <v>69</v>
      </c>
      <c r="C97" s="139" t="s">
        <v>14</v>
      </c>
      <c r="D97" s="139"/>
      <c r="E97" s="140">
        <v>197335.82</v>
      </c>
      <c r="F97" s="130"/>
    </row>
    <row r="98" spans="1:10" ht="27" customHeight="1" thickBot="1" x14ac:dyDescent="0.35">
      <c r="A98" s="126">
        <v>73</v>
      </c>
      <c r="B98" s="141" t="s">
        <v>187</v>
      </c>
      <c r="C98" s="149" t="s">
        <v>136</v>
      </c>
      <c r="D98" s="149"/>
      <c r="E98" s="150">
        <v>2100000</v>
      </c>
      <c r="F98" s="130"/>
    </row>
    <row r="99" spans="1:10" ht="27" customHeight="1" thickBot="1" x14ac:dyDescent="0.35">
      <c r="A99" s="126">
        <v>91</v>
      </c>
      <c r="B99" s="141" t="s">
        <v>74</v>
      </c>
      <c r="C99" s="149" t="s">
        <v>75</v>
      </c>
      <c r="D99" s="149"/>
      <c r="E99" s="140">
        <v>14641</v>
      </c>
      <c r="F99" s="130"/>
    </row>
    <row r="100" spans="1:10" ht="27" customHeight="1" thickBot="1" x14ac:dyDescent="0.35">
      <c r="A100" s="126">
        <v>92</v>
      </c>
      <c r="B100" s="141" t="s">
        <v>76</v>
      </c>
      <c r="C100" s="149" t="s">
        <v>75</v>
      </c>
      <c r="D100" s="149"/>
      <c r="E100" s="140">
        <v>50360</v>
      </c>
      <c r="F100" s="130"/>
    </row>
    <row r="101" spans="1:10" ht="27" customHeight="1" thickBot="1" x14ac:dyDescent="0.35">
      <c r="A101" s="126">
        <v>93</v>
      </c>
      <c r="B101" s="141" t="s">
        <v>153</v>
      </c>
      <c r="C101" s="139"/>
      <c r="D101" s="139"/>
      <c r="E101" s="140">
        <v>30000</v>
      </c>
      <c r="F101" s="130"/>
    </row>
    <row r="102" spans="1:10" ht="27" customHeight="1" thickBot="1" x14ac:dyDescent="0.35">
      <c r="A102" s="126">
        <v>94</v>
      </c>
      <c r="B102" s="141" t="s">
        <v>77</v>
      </c>
      <c r="C102" s="149" t="s">
        <v>75</v>
      </c>
      <c r="D102" s="149"/>
      <c r="E102" s="140">
        <v>20000</v>
      </c>
      <c r="F102" s="130"/>
    </row>
    <row r="103" spans="1:10" ht="27" customHeight="1" thickBot="1" x14ac:dyDescent="0.35">
      <c r="A103" s="126"/>
      <c r="B103" s="145" t="s">
        <v>15</v>
      </c>
      <c r="C103" s="157"/>
      <c r="D103" s="157"/>
      <c r="E103" s="144">
        <f>SUM(E89:E102)</f>
        <v>4387760.8499999996</v>
      </c>
      <c r="F103" s="130"/>
    </row>
    <row r="104" spans="1:10" ht="27" customHeight="1" thickBot="1" x14ac:dyDescent="0.35">
      <c r="A104" s="125">
        <v>4</v>
      </c>
      <c r="B104" s="218" t="s">
        <v>79</v>
      </c>
      <c r="C104" s="218"/>
      <c r="D104" s="218"/>
      <c r="E104" s="218"/>
      <c r="F104" s="130"/>
    </row>
    <row r="105" spans="1:10" ht="27" customHeight="1" thickBot="1" x14ac:dyDescent="0.35">
      <c r="A105" s="125">
        <v>4.0999999999999996</v>
      </c>
      <c r="B105" s="218" t="s">
        <v>80</v>
      </c>
      <c r="C105" s="218"/>
      <c r="D105" s="218"/>
      <c r="E105" s="218"/>
      <c r="F105" s="130"/>
      <c r="H105" s="168">
        <f>E103+E109+E63</f>
        <v>21425010.309999999</v>
      </c>
    </row>
    <row r="106" spans="1:10" ht="27" customHeight="1" thickBot="1" x14ac:dyDescent="0.35">
      <c r="A106" s="126">
        <v>98</v>
      </c>
      <c r="B106" s="141" t="s">
        <v>155</v>
      </c>
      <c r="C106" s="139" t="s">
        <v>11</v>
      </c>
      <c r="D106" s="139"/>
      <c r="E106" s="140">
        <v>20000</v>
      </c>
      <c r="F106" s="130"/>
    </row>
    <row r="107" spans="1:10" ht="27" customHeight="1" thickBot="1" x14ac:dyDescent="0.35">
      <c r="A107" s="126"/>
      <c r="B107" s="145" t="s">
        <v>188</v>
      </c>
      <c r="C107" s="143"/>
      <c r="D107" s="143"/>
      <c r="E107" s="144">
        <f>SUM(E106)</f>
        <v>20000</v>
      </c>
      <c r="F107" s="130"/>
    </row>
    <row r="108" spans="1:10" ht="27" customHeight="1" thickBot="1" x14ac:dyDescent="0.35">
      <c r="A108" s="125">
        <v>4.2</v>
      </c>
      <c r="B108" s="217" t="s">
        <v>82</v>
      </c>
      <c r="C108" s="217"/>
      <c r="D108" s="217"/>
      <c r="E108" s="217"/>
      <c r="F108" s="130"/>
    </row>
    <row r="109" spans="1:10" ht="27" customHeight="1" thickBot="1" x14ac:dyDescent="0.35">
      <c r="A109" s="126">
        <v>100</v>
      </c>
      <c r="B109" s="141" t="s">
        <v>151</v>
      </c>
      <c r="C109" s="139"/>
      <c r="D109" s="139"/>
      <c r="E109" s="150">
        <v>7495890.6200000001</v>
      </c>
      <c r="F109" s="130"/>
    </row>
    <row r="110" spans="1:10" ht="33" customHeight="1" thickBot="1" x14ac:dyDescent="0.35">
      <c r="A110" s="126">
        <v>101</v>
      </c>
      <c r="B110" s="141" t="s">
        <v>108</v>
      </c>
      <c r="C110" s="139"/>
      <c r="D110" s="139"/>
      <c r="E110" s="140">
        <v>200000</v>
      </c>
      <c r="F110" s="130"/>
      <c r="J110" s="168">
        <f>29983721.87-599674.44</f>
        <v>29384047.43</v>
      </c>
    </row>
    <row r="111" spans="1:10" ht="27" customHeight="1" thickBot="1" x14ac:dyDescent="0.35">
      <c r="A111" s="126">
        <v>102</v>
      </c>
      <c r="B111" s="138" t="s">
        <v>83</v>
      </c>
      <c r="C111" s="139" t="s">
        <v>11</v>
      </c>
      <c r="D111" s="139"/>
      <c r="E111" s="140">
        <v>50000</v>
      </c>
      <c r="F111" s="130"/>
      <c r="J111" s="168"/>
    </row>
    <row r="112" spans="1:10" ht="27" customHeight="1" thickBot="1" x14ac:dyDescent="0.35">
      <c r="A112" s="154"/>
      <c r="B112" s="219" t="s">
        <v>84</v>
      </c>
      <c r="C112" s="219"/>
      <c r="D112" s="158"/>
      <c r="E112" s="159">
        <f>SUM(E109:E111)</f>
        <v>7745890.6200000001</v>
      </c>
      <c r="F112" s="130"/>
      <c r="G112" s="128"/>
      <c r="H112" s="168">
        <f>2300000+10358849.86+150000+29384047.43+1000000+599674.44+1386017+30000</f>
        <v>45208588.729999997</v>
      </c>
    </row>
    <row r="113" spans="1:8" ht="27" customHeight="1" thickBot="1" x14ac:dyDescent="0.35">
      <c r="A113" s="125">
        <v>5</v>
      </c>
      <c r="B113" s="217" t="s">
        <v>85</v>
      </c>
      <c r="C113" s="217"/>
      <c r="D113" s="217"/>
      <c r="E113" s="217"/>
      <c r="F113" s="130"/>
    </row>
    <row r="114" spans="1:8" ht="27" customHeight="1" thickBot="1" x14ac:dyDescent="0.35">
      <c r="A114" s="125">
        <v>5.0999999999999996</v>
      </c>
      <c r="B114" s="217" t="s">
        <v>86</v>
      </c>
      <c r="C114" s="217"/>
      <c r="D114" s="217"/>
      <c r="E114" s="217"/>
      <c r="F114" s="130"/>
    </row>
    <row r="115" spans="1:8" ht="27" customHeight="1" thickBot="1" x14ac:dyDescent="0.35">
      <c r="A115" s="126">
        <v>103</v>
      </c>
      <c r="B115" s="138" t="s">
        <v>87</v>
      </c>
      <c r="C115" s="139" t="s">
        <v>11</v>
      </c>
      <c r="D115" s="139"/>
      <c r="E115" s="140">
        <v>10000</v>
      </c>
      <c r="F115" s="130"/>
    </row>
    <row r="116" spans="1:8" ht="27" customHeight="1" thickBot="1" x14ac:dyDescent="0.35">
      <c r="A116" s="126">
        <v>104</v>
      </c>
      <c r="B116" s="138" t="s">
        <v>88</v>
      </c>
      <c r="C116" s="139" t="s">
        <v>11</v>
      </c>
      <c r="D116" s="139"/>
      <c r="E116" s="140">
        <v>50000</v>
      </c>
      <c r="F116" s="130"/>
    </row>
    <row r="117" spans="1:8" ht="27" customHeight="1" thickBot="1" x14ac:dyDescent="0.35">
      <c r="A117" s="126"/>
      <c r="B117" s="142" t="s">
        <v>188</v>
      </c>
      <c r="C117" s="143"/>
      <c r="D117" s="143"/>
      <c r="E117" s="144">
        <f>SUM(E115:E116)</f>
        <v>60000</v>
      </c>
      <c r="F117" s="130"/>
    </row>
    <row r="118" spans="1:8" ht="27" customHeight="1" thickBot="1" x14ac:dyDescent="0.35">
      <c r="A118" s="125">
        <v>5.2</v>
      </c>
      <c r="B118" s="217" t="s">
        <v>89</v>
      </c>
      <c r="C118" s="217"/>
      <c r="D118" s="217"/>
      <c r="E118" s="217"/>
      <c r="F118" s="130"/>
    </row>
    <row r="119" spans="1:8" ht="27" customHeight="1" thickBot="1" x14ac:dyDescent="0.35">
      <c r="A119" s="126">
        <v>105</v>
      </c>
      <c r="B119" s="141" t="s">
        <v>90</v>
      </c>
      <c r="C119" s="139" t="s">
        <v>11</v>
      </c>
      <c r="D119" s="139"/>
      <c r="E119" s="140">
        <v>20000</v>
      </c>
      <c r="F119" s="130"/>
    </row>
    <row r="120" spans="1:8" ht="27" customHeight="1" thickBot="1" x14ac:dyDescent="0.35">
      <c r="A120" s="160"/>
      <c r="B120" s="142" t="s">
        <v>188</v>
      </c>
      <c r="C120" s="161"/>
      <c r="D120" s="161"/>
      <c r="E120" s="162">
        <f>SUM(E119)</f>
        <v>20000</v>
      </c>
      <c r="F120" s="130"/>
    </row>
    <row r="121" spans="1:8" ht="27" customHeight="1" thickBot="1" x14ac:dyDescent="0.4">
      <c r="A121" s="160"/>
      <c r="B121" s="163" t="s">
        <v>94</v>
      </c>
      <c r="C121" s="163"/>
      <c r="D121" s="163"/>
      <c r="E121" s="164">
        <f>E120+E117+E112+E107+E103+E87+E83+E79+E73+E63+E43+E40+E36+E32+E24+E19</f>
        <v>29983721.869999997</v>
      </c>
      <c r="F121" s="131"/>
      <c r="H121" s="168">
        <f>E121-H6</f>
        <v>24532470.169999998</v>
      </c>
    </row>
    <row r="122" spans="1:8" ht="27" customHeight="1" x14ac:dyDescent="0.3">
      <c r="A122" s="166"/>
      <c r="B122" s="132"/>
      <c r="C122" s="132"/>
      <c r="D122" s="132"/>
      <c r="E122" s="132"/>
    </row>
  </sheetData>
  <mergeCells count="25">
    <mergeCell ref="B20:E20"/>
    <mergeCell ref="A1:E1"/>
    <mergeCell ref="B2:E2"/>
    <mergeCell ref="A3:E3"/>
    <mergeCell ref="B5:E5"/>
    <mergeCell ref="B6:E6"/>
    <mergeCell ref="B88:E88"/>
    <mergeCell ref="B25:E25"/>
    <mergeCell ref="B33:E33"/>
    <mergeCell ref="B37:E37"/>
    <mergeCell ref="B41:E41"/>
    <mergeCell ref="B44:E44"/>
    <mergeCell ref="B45:E45"/>
    <mergeCell ref="B64:E64"/>
    <mergeCell ref="B74:E74"/>
    <mergeCell ref="B80:E80"/>
    <mergeCell ref="B84:E84"/>
    <mergeCell ref="B85:E85"/>
    <mergeCell ref="B113:E113"/>
    <mergeCell ref="B114:E114"/>
    <mergeCell ref="B118:E118"/>
    <mergeCell ref="B104:E104"/>
    <mergeCell ref="B105:E105"/>
    <mergeCell ref="B108:E108"/>
    <mergeCell ref="B112:C112"/>
  </mergeCells>
  <pageMargins left="0.7" right="0.7" top="0.75" bottom="0.75" header="0.3" footer="0.3"/>
  <pageSetup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edited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PLANNING OFFICE</cp:lastModifiedBy>
  <cp:lastPrinted>2025-11-26T09:59:09Z</cp:lastPrinted>
  <dcterms:created xsi:type="dcterms:W3CDTF">2025-06-26T16:02:50Z</dcterms:created>
  <dcterms:modified xsi:type="dcterms:W3CDTF">2025-12-15T14:28:20Z</dcterms:modified>
</cp:coreProperties>
</file>