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PLANNING OFFICE\Desktop\DDDP Inputs\"/>
    </mc:Choice>
  </mc:AlternateContent>
  <xr:revisionPtr revIDLastSave="0" documentId="13_ncr:1_{3C38178D-5CCD-4DDD-A2DC-E32F22AFD13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GF REVENUE 2025" sheetId="3" r:id="rId1"/>
    <sheet name="IGF EXPENDITURE 2025" sheetId="2" r:id="rId2"/>
    <sheet name="DACF" sheetId="4" r:id="rId3"/>
    <sheet name=" DONOR FUNDED EXPENDITURES" sheetId="5" r:id="rId4"/>
    <sheet name="Sheet1" sheetId="6" r:id="rId5"/>
  </sheets>
  <definedNames>
    <definedName name="_Hlk160632084" localSheetId="2">DACF!$B$72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0" i="3" l="1"/>
  <c r="G130" i="3" s="1"/>
  <c r="G127" i="3"/>
  <c r="F127" i="3"/>
  <c r="G126" i="3"/>
  <c r="F126" i="3"/>
  <c r="G125" i="3"/>
  <c r="G124" i="3"/>
  <c r="G123" i="3"/>
  <c r="F123" i="3"/>
  <c r="G122" i="3"/>
  <c r="G121" i="3"/>
  <c r="G120" i="3"/>
  <c r="G119" i="3"/>
  <c r="C119" i="3"/>
  <c r="G118" i="3"/>
  <c r="F118" i="3"/>
  <c r="G117" i="3"/>
  <c r="G116" i="3"/>
  <c r="F116" i="3"/>
  <c r="G115" i="3"/>
  <c r="F115" i="3"/>
  <c r="F112" i="3"/>
  <c r="E108" i="3"/>
  <c r="D108" i="3"/>
  <c r="C108" i="3"/>
  <c r="F105" i="3"/>
  <c r="F104" i="3"/>
  <c r="G102" i="3"/>
  <c r="E102" i="3"/>
  <c r="F102" i="3" s="1"/>
  <c r="D102" i="3"/>
  <c r="C102" i="3"/>
  <c r="F101" i="3"/>
  <c r="F99" i="3"/>
  <c r="F98" i="3"/>
  <c r="F97" i="3"/>
  <c r="F96" i="3"/>
  <c r="F95" i="3"/>
  <c r="F94" i="3"/>
  <c r="F93" i="3"/>
  <c r="F92" i="3"/>
  <c r="F91" i="3"/>
  <c r="F90" i="3"/>
  <c r="F89" i="3"/>
  <c r="F88" i="3"/>
  <c r="G86" i="3"/>
  <c r="E86" i="3"/>
  <c r="D86" i="3"/>
  <c r="C86" i="3"/>
  <c r="F85" i="3"/>
  <c r="F83" i="3"/>
  <c r="F81" i="3"/>
  <c r="G77" i="3"/>
  <c r="E77" i="3"/>
  <c r="F77" i="3" s="1"/>
  <c r="D77" i="3"/>
  <c r="C77" i="3"/>
  <c r="F75" i="3"/>
  <c r="F74" i="3"/>
  <c r="F73" i="3"/>
  <c r="F72" i="3"/>
  <c r="F68" i="3"/>
  <c r="F67" i="3"/>
  <c r="F66" i="3"/>
  <c r="F65" i="3"/>
  <c r="F64" i="3"/>
  <c r="F59" i="3"/>
  <c r="F57" i="3"/>
  <c r="G55" i="3"/>
  <c r="E55" i="3"/>
  <c r="D55" i="3"/>
  <c r="C55" i="3"/>
  <c r="F52" i="3"/>
  <c r="F51" i="3"/>
  <c r="F49" i="3"/>
  <c r="G47" i="3"/>
  <c r="E47" i="3"/>
  <c r="D47" i="3"/>
  <c r="C47" i="3"/>
  <c r="F45" i="3"/>
  <c r="F42" i="3"/>
  <c r="F41" i="3"/>
  <c r="G39" i="3"/>
  <c r="E39" i="3"/>
  <c r="D39" i="3"/>
  <c r="C39" i="3"/>
  <c r="F37" i="3"/>
  <c r="F35" i="3"/>
  <c r="F34" i="3"/>
  <c r="G32" i="3"/>
  <c r="E32" i="3"/>
  <c r="F32" i="3" s="1"/>
  <c r="D32" i="3"/>
  <c r="C32" i="3"/>
  <c r="F31" i="3"/>
  <c r="F30" i="3"/>
  <c r="F29" i="3"/>
  <c r="F27" i="3"/>
  <c r="F26" i="3"/>
  <c r="F25" i="3"/>
  <c r="G23" i="3"/>
  <c r="E23" i="3"/>
  <c r="D23" i="3"/>
  <c r="C23" i="3"/>
  <c r="F22" i="3"/>
  <c r="F21" i="3"/>
  <c r="F20" i="3"/>
  <c r="F19" i="3"/>
  <c r="F17" i="3"/>
  <c r="G14" i="3"/>
  <c r="E14" i="3"/>
  <c r="D14" i="3"/>
  <c r="C14" i="3"/>
  <c r="F12" i="3"/>
  <c r="F10" i="3"/>
  <c r="F9" i="3"/>
  <c r="F8" i="3"/>
  <c r="F55" i="3" l="1"/>
  <c r="F39" i="3"/>
  <c r="E109" i="3"/>
  <c r="E130" i="3" s="1"/>
  <c r="F130" i="3" s="1"/>
  <c r="F108" i="3"/>
  <c r="F14" i="3"/>
  <c r="C109" i="3"/>
  <c r="C130" i="3" s="1"/>
  <c r="F23" i="3"/>
  <c r="F47" i="3"/>
  <c r="G109" i="3"/>
  <c r="F109" i="3"/>
  <c r="F86" i="3"/>
  <c r="F42" i="2" l="1"/>
  <c r="F9" i="2"/>
  <c r="F10" i="2"/>
  <c r="F12" i="2"/>
  <c r="F17" i="2"/>
  <c r="F19" i="2"/>
  <c r="F20" i="2"/>
  <c r="F21" i="2"/>
  <c r="F22" i="2"/>
  <c r="F25" i="2"/>
  <c r="F26" i="2"/>
  <c r="F27" i="2"/>
  <c r="F29" i="2"/>
  <c r="F30" i="2"/>
  <c r="F31" i="2"/>
  <c r="F34" i="2"/>
  <c r="F35" i="2"/>
  <c r="F37" i="2"/>
  <c r="F41" i="2"/>
  <c r="F45" i="2"/>
  <c r="F49" i="2"/>
  <c r="F51" i="2"/>
  <c r="F52" i="2"/>
  <c r="F57" i="2"/>
  <c r="F59" i="2"/>
  <c r="F64" i="2"/>
  <c r="F65" i="2"/>
  <c r="F66" i="2"/>
  <c r="F67" i="2"/>
  <c r="F68" i="2"/>
  <c r="F72" i="2"/>
  <c r="F73" i="2"/>
  <c r="F74" i="2"/>
  <c r="F75" i="2"/>
  <c r="F81" i="2"/>
  <c r="F83" i="2"/>
  <c r="F85" i="2"/>
  <c r="F88" i="2"/>
  <c r="F89" i="2"/>
  <c r="F90" i="2"/>
  <c r="F91" i="2"/>
  <c r="F92" i="2"/>
  <c r="F93" i="2"/>
  <c r="F94" i="2"/>
  <c r="F95" i="2"/>
  <c r="F96" i="2"/>
  <c r="F97" i="2"/>
  <c r="F98" i="2"/>
  <c r="F99" i="2"/>
  <c r="F101" i="2"/>
  <c r="F104" i="2"/>
  <c r="F105" i="2"/>
  <c r="F112" i="2"/>
  <c r="F115" i="2"/>
  <c r="F116" i="2"/>
  <c r="F118" i="2"/>
  <c r="F123" i="2"/>
  <c r="F126" i="2"/>
  <c r="F127" i="2"/>
  <c r="F8" i="2"/>
  <c r="E102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15" i="2"/>
  <c r="D130" i="2" l="1"/>
  <c r="G130" i="2" s="1"/>
  <c r="C119" i="2"/>
  <c r="F141" i="4" l="1"/>
  <c r="F113" i="4"/>
  <c r="F74" i="4"/>
  <c r="F64" i="4"/>
  <c r="F89" i="4" l="1"/>
  <c r="G55" i="2" l="1"/>
  <c r="G23" i="2"/>
  <c r="F100" i="4"/>
  <c r="F81" i="4"/>
  <c r="F46" i="4"/>
  <c r="F43" i="4"/>
  <c r="F117" i="4"/>
  <c r="F128" i="4"/>
  <c r="F133" i="4"/>
  <c r="F146" i="4"/>
  <c r="F38" i="4"/>
  <c r="F34" i="4"/>
  <c r="F23" i="4"/>
  <c r="F18" i="4"/>
  <c r="E64" i="4"/>
  <c r="E133" i="4"/>
  <c r="E121" i="4"/>
  <c r="E113" i="4"/>
  <c r="E89" i="4"/>
  <c r="E81" i="4"/>
  <c r="E74" i="4"/>
  <c r="E46" i="4"/>
  <c r="E43" i="4"/>
  <c r="E38" i="4"/>
  <c r="E34" i="4"/>
  <c r="E23" i="4"/>
  <c r="E18" i="4"/>
  <c r="C11" i="5"/>
  <c r="E128" i="4"/>
  <c r="E100" i="4"/>
  <c r="E117" i="4"/>
  <c r="E141" i="4"/>
  <c r="C23" i="2"/>
  <c r="C14" i="2"/>
  <c r="E90" i="4" l="1"/>
  <c r="E122" i="4"/>
  <c r="E134" i="4"/>
  <c r="E47" i="4"/>
  <c r="E55" i="2"/>
  <c r="E14" i="2"/>
  <c r="D55" i="2"/>
  <c r="G102" i="2"/>
  <c r="D102" i="2"/>
  <c r="F102" i="2" s="1"/>
  <c r="C32" i="2"/>
  <c r="F55" i="2" l="1"/>
  <c r="G32" i="2"/>
  <c r="G39" i="2"/>
  <c r="C47" i="2"/>
  <c r="C77" i="2"/>
  <c r="C102" i="2"/>
  <c r="D86" i="2"/>
  <c r="E86" i="2"/>
  <c r="F86" i="2" s="1"/>
  <c r="G86" i="2"/>
  <c r="C86" i="2"/>
  <c r="C55" i="2"/>
  <c r="C108" i="2"/>
  <c r="D108" i="2"/>
  <c r="E108" i="2"/>
  <c r="F108" i="2" s="1"/>
  <c r="D77" i="2"/>
  <c r="E77" i="2"/>
  <c r="F77" i="2" s="1"/>
  <c r="G77" i="2"/>
  <c r="D47" i="2"/>
  <c r="E47" i="2"/>
  <c r="G47" i="2"/>
  <c r="D39" i="2"/>
  <c r="E39" i="2"/>
  <c r="F39" i="2" s="1"/>
  <c r="C39" i="2"/>
  <c r="D32" i="2"/>
  <c r="E32" i="2"/>
  <c r="D23" i="2"/>
  <c r="E23" i="2"/>
  <c r="D14" i="2"/>
  <c r="F14" i="2" s="1"/>
  <c r="G14" i="2"/>
  <c r="F23" i="2" l="1"/>
  <c r="F47" i="2"/>
  <c r="F32" i="2"/>
  <c r="E109" i="2"/>
  <c r="G109" i="2"/>
  <c r="C109" i="2"/>
  <c r="C130" i="2" s="1"/>
  <c r="E130" i="2" l="1"/>
  <c r="F130" i="2" s="1"/>
  <c r="F109" i="2"/>
</calcChain>
</file>

<file path=xl/sharedStrings.xml><?xml version="1.0" encoding="utf-8"?>
<sst xmlns="http://schemas.openxmlformats.org/spreadsheetml/2006/main" count="615" uniqueCount="299">
  <si>
    <t>CODE</t>
  </si>
  <si>
    <t>DACF-Assembly</t>
  </si>
  <si>
    <t>DACF-MP</t>
  </si>
  <si>
    <t>HIPC-MP's SIF</t>
  </si>
  <si>
    <t>DACF-RFG (DDF)</t>
  </si>
  <si>
    <t>DACF-RFG (DDF)-Capacity Building</t>
  </si>
  <si>
    <t>Goods and Services Transfers for Decentralised dept.</t>
  </si>
  <si>
    <t>TOTAL GRANTS</t>
  </si>
  <si>
    <t>GRAND TOTAL</t>
  </si>
  <si>
    <t>WAGES AND SALARIES</t>
  </si>
  <si>
    <t xml:space="preserve"> Monthly paid &amp; casual labour </t>
  </si>
  <si>
    <t xml:space="preserve">13.5% SSF Contribution (Ass Staff) </t>
  </si>
  <si>
    <t>Transfer Grants</t>
  </si>
  <si>
    <t xml:space="preserve">Out of Station Allowance </t>
  </si>
  <si>
    <t>SUB-TOTAL (Wages and Salaries)</t>
  </si>
  <si>
    <t>USE OF GOODS AND SERVICES</t>
  </si>
  <si>
    <t>TRAVEL AND TRANSPORT</t>
  </si>
  <si>
    <t>Maintenance of Official Vehicles</t>
  </si>
  <si>
    <t>SUB-TOTAL (travel &amp; transport)</t>
  </si>
  <si>
    <t>MATERIALS - OFFICE SUPPLIES</t>
  </si>
  <si>
    <t xml:space="preserve">Printed Materials &amp; Stationery </t>
  </si>
  <si>
    <t>Gazzetting of fee-fixing</t>
  </si>
  <si>
    <t xml:space="preserve">Office Facilities, Supplies &amp; Accessories </t>
  </si>
  <si>
    <t>Purchase of Value Books</t>
  </si>
  <si>
    <t>Internal Audit Operations</t>
  </si>
  <si>
    <t>SUB-TOTAL (Mat-Office supplies)</t>
  </si>
  <si>
    <t>UTILITIES</t>
  </si>
  <si>
    <t>Electricity charges</t>
  </si>
  <si>
    <t>Water Charges</t>
  </si>
  <si>
    <t>Telecommunications/Internet Charges</t>
  </si>
  <si>
    <t>Postal Charges</t>
  </si>
  <si>
    <t>SUB-TOTAL (Utilities)</t>
  </si>
  <si>
    <t>REPAIRS - MAINTENANCE (G&amp;S)</t>
  </si>
  <si>
    <t>Maintenance of Markets</t>
  </si>
  <si>
    <t>SUB-TOTAL (Repairs -Mt'ce)</t>
  </si>
  <si>
    <t>TRAINING/SEMINARS/CONFERENCES</t>
  </si>
  <si>
    <t>Pay-Your-Levy-Campaign</t>
  </si>
  <si>
    <t>Adverts/Announcements</t>
  </si>
  <si>
    <t>OTHER EXPENSES</t>
  </si>
  <si>
    <t>Bank Charges</t>
  </si>
  <si>
    <t>Uniform and Protective Clothing</t>
  </si>
  <si>
    <t>Feeding/Refreshments</t>
  </si>
  <si>
    <t>Sports/Cultural/Religious Festivities</t>
  </si>
  <si>
    <t>Sanitary tools / Equipments</t>
  </si>
  <si>
    <t>Screening of Food vendors</t>
  </si>
  <si>
    <t>Security</t>
  </si>
  <si>
    <t>Cleaning Materials</t>
  </si>
  <si>
    <t>Insurance of Assembly's vehicles</t>
  </si>
  <si>
    <t>Acommodation to Official Guests</t>
  </si>
  <si>
    <t>Protocol</t>
  </si>
  <si>
    <t>Organisation of National functions</t>
  </si>
  <si>
    <t>Burial of Paupers</t>
  </si>
  <si>
    <t>Court Expenses</t>
  </si>
  <si>
    <t>Scholarship and Bursaries</t>
  </si>
  <si>
    <t xml:space="preserve">Donations </t>
  </si>
  <si>
    <t>SUB-TOTAL (Other Charges-Fees)</t>
  </si>
  <si>
    <t>CAPITAL EXPENDITURE (IGF)</t>
  </si>
  <si>
    <t>SUB-TOTAL (Capital Expenditure)</t>
  </si>
  <si>
    <t>OTHER STRUCTURES</t>
  </si>
  <si>
    <t>Support to  traditional councils</t>
  </si>
  <si>
    <t>Commission to Revenue Collectors</t>
  </si>
  <si>
    <t>Presiding Members Allowance</t>
  </si>
  <si>
    <t>Assembly Meetings (Substructure allowance)</t>
  </si>
  <si>
    <t>Support to decentralised Departments</t>
  </si>
  <si>
    <t>SUB-TOTAL (Special services)</t>
  </si>
  <si>
    <t>TOTAL IGF EXPENDITURE</t>
  </si>
  <si>
    <t>ASOKORE MAMPONG MUNICIPAL ASSEMBLY</t>
  </si>
  <si>
    <t>APPRROVED REVENUE BUDGET FOR THE YEAR 2024</t>
  </si>
  <si>
    <t>INTERNALLY GENRATED FUND EXPENDITURE</t>
  </si>
  <si>
    <t>COMPENSATION</t>
  </si>
  <si>
    <t xml:space="preserve">Running Cost of Official Vehicles </t>
  </si>
  <si>
    <t>Fuel and Lubricants-Official Vehicles</t>
  </si>
  <si>
    <t>Local Travel Cost</t>
  </si>
  <si>
    <t>SUBTOTAL(Training/Seminars/Conference)</t>
  </si>
  <si>
    <t>Education Directorate</t>
  </si>
  <si>
    <t>Health Directorate</t>
  </si>
  <si>
    <t>Department of Agric</t>
  </si>
  <si>
    <t>Department of Social Welfare</t>
  </si>
  <si>
    <t>NADMO</t>
  </si>
  <si>
    <t>Business Advisory Centre</t>
  </si>
  <si>
    <t>Physical Planning Department</t>
  </si>
  <si>
    <t>Works Department</t>
  </si>
  <si>
    <t>Human Resource Department</t>
  </si>
  <si>
    <t>Statistics Department</t>
  </si>
  <si>
    <t>SUB-TOTAL (Other Structures)</t>
  </si>
  <si>
    <t>GRANTS</t>
  </si>
  <si>
    <t>UNICEF</t>
  </si>
  <si>
    <t>GKMA</t>
  </si>
  <si>
    <t>PROGRAMMES/PROJECTS</t>
  </si>
  <si>
    <t>LOCATION</t>
  </si>
  <si>
    <t>STATUS</t>
  </si>
  <si>
    <t>MANAGEMENT AND ADMINISTRATION</t>
  </si>
  <si>
    <t>General Administration</t>
  </si>
  <si>
    <t>Procurement of Stationeries</t>
  </si>
  <si>
    <t>Mun.Wide</t>
  </si>
  <si>
    <t>New</t>
  </si>
  <si>
    <t>Purchase of Office Equipments</t>
  </si>
  <si>
    <t>Procurement of Furniture</t>
  </si>
  <si>
    <t>NALAG Dues(Deduction at Source)</t>
  </si>
  <si>
    <t>Maintenance of Office Equipments</t>
  </si>
  <si>
    <t>Maintenance of Vehicles</t>
  </si>
  <si>
    <t>Office Consummables &amp; Supplies</t>
  </si>
  <si>
    <t>Public Forum and Dissemination of Information</t>
  </si>
  <si>
    <t>Organization of National Functions</t>
  </si>
  <si>
    <t>Contingency</t>
  </si>
  <si>
    <t>Sub Total</t>
  </si>
  <si>
    <t>Finance &amp; Revenue Mobilization</t>
  </si>
  <si>
    <t>Financial Statements' Reports</t>
  </si>
  <si>
    <t>GIFMIS Installation &amp; Management/Maintenance</t>
  </si>
  <si>
    <t>Planning, Budgeting, Monitoring &amp; Evaluation</t>
  </si>
  <si>
    <t>Budget Performance Reporting</t>
  </si>
  <si>
    <t>Composite Budget Preparation &amp; Implementation</t>
  </si>
  <si>
    <t>MMTDP Preparation &amp; Implementation (Review)</t>
  </si>
  <si>
    <t>Monitoring &amp; Evaluation</t>
  </si>
  <si>
    <t>Policy Publicity and Publications (Stakeholders' Fora)</t>
  </si>
  <si>
    <t>Preparation of Procurement Plan</t>
  </si>
  <si>
    <t xml:space="preserve">Preparation of Revenue Improvement Plan </t>
  </si>
  <si>
    <t>DPCU Activities and Progress Reports</t>
  </si>
  <si>
    <t>Preparation of Popular Participation Action Plan</t>
  </si>
  <si>
    <t>Mun, Wide</t>
  </si>
  <si>
    <t>Legislative Oversights</t>
  </si>
  <si>
    <t>District Sub-Structures - Zonal Councils (2%)</t>
  </si>
  <si>
    <t>Support to Security</t>
  </si>
  <si>
    <t>Human Resource Management</t>
  </si>
  <si>
    <t>Staff Durbars/Fora Organization</t>
  </si>
  <si>
    <t xml:space="preserve">Staff Dev't / Capacity Building </t>
  </si>
  <si>
    <t>Best Staff Awards</t>
  </si>
  <si>
    <t>Statistics department</t>
  </si>
  <si>
    <t>Revenue Data Collection and Management</t>
  </si>
  <si>
    <t>TOTAL COST OF MANAGEMENT AND ADMIN.</t>
  </si>
  <si>
    <t>SOCIAL SERVICES DELIVERY</t>
  </si>
  <si>
    <t>Education, Youth &amp; Sports Management</t>
  </si>
  <si>
    <t>Support to Educational activities</t>
  </si>
  <si>
    <t>District Education Fund (2%)</t>
  </si>
  <si>
    <t>Mun. Wide</t>
  </si>
  <si>
    <t>Sports and Cultural Development</t>
  </si>
  <si>
    <t>Best Teacher Awards</t>
  </si>
  <si>
    <t>Health Delivery</t>
  </si>
  <si>
    <t>District Response Initiative/Malaria Prevention(0.5%)</t>
  </si>
  <si>
    <t>Support to Health Programme</t>
  </si>
  <si>
    <t>HIV/AIDS (0.5%)</t>
  </si>
  <si>
    <t>Procurement of Health equipments</t>
  </si>
  <si>
    <t>On-going</t>
  </si>
  <si>
    <t>Support to COVID Relief activities</t>
  </si>
  <si>
    <t>SubTotal</t>
  </si>
  <si>
    <t>Sanitation and Waste Management</t>
  </si>
  <si>
    <t>Clearing of Refuse Dump Sites</t>
  </si>
  <si>
    <t>Procurement of Sanitary Tools</t>
  </si>
  <si>
    <t>Sanitation Improvement (Deduction at Source)</t>
  </si>
  <si>
    <t>Fumigation (Deduction at Source)</t>
  </si>
  <si>
    <t>Preparation of MESAP</t>
  </si>
  <si>
    <t>Social Welfare &amp; Community Services</t>
  </si>
  <si>
    <t>Community Mass Education</t>
  </si>
  <si>
    <t>Child Rights Protection &amp; Promotion</t>
  </si>
  <si>
    <t>Community Initiated Projects (5%)</t>
  </si>
  <si>
    <t>Public Education on Gender Issues</t>
  </si>
  <si>
    <t>Training of PWD's in Income Generating Activities</t>
  </si>
  <si>
    <t>People with Disability</t>
  </si>
  <si>
    <t>TOTAL COST OF SOCIAL SERVICES DELIVERY</t>
  </si>
  <si>
    <t>INFRASTRUCTURE  DELIVERY AND  MANAGEMENT</t>
  </si>
  <si>
    <t>Spatial/Physical Planning</t>
  </si>
  <si>
    <t>Creation Landbanks for Government Projects</t>
  </si>
  <si>
    <t>Street Naming and Property Address Sytem</t>
  </si>
  <si>
    <t>Spatial Plans Preparation/Execution(local plans)</t>
  </si>
  <si>
    <t>Public Education on Land Use &amp; Building Regulations</t>
  </si>
  <si>
    <t xml:space="preserve">  </t>
  </si>
  <si>
    <t>Public Works, Urban Housing &amp; Water Mgt</t>
  </si>
  <si>
    <t xml:space="preserve">Construction of 3No. Mechanized Boreholes </t>
  </si>
  <si>
    <t>Maintenance of Streetlights</t>
  </si>
  <si>
    <t>Urban Roads and Transport Services</t>
  </si>
  <si>
    <t>Rehabilitation of Roads (Spot Improvement)</t>
  </si>
  <si>
    <t>Infrastructre Development</t>
  </si>
  <si>
    <t>TOTAL COST OF INFRASTRUCTURE DELIVERY</t>
  </si>
  <si>
    <t>ECONOMIC DEVELOPMENT</t>
  </si>
  <si>
    <t xml:space="preserve">Agriculture </t>
  </si>
  <si>
    <t xml:space="preserve">Support to Agriculture Progrmmes &amp; Activities </t>
  </si>
  <si>
    <t>Farmers' Day Supplies and Others</t>
  </si>
  <si>
    <t>Supply of 30,000 Plam Seedling to Farmers</t>
  </si>
  <si>
    <t>Support to Business Advisory Centre</t>
  </si>
  <si>
    <t>Support for LED Activities</t>
  </si>
  <si>
    <t>Promotion of Tourism</t>
  </si>
  <si>
    <t>TOTAL COST OF ECONOMIC DEVELOPMENT</t>
  </si>
  <si>
    <t>ENVIROMENT AND SANITATION MANAGEMENT</t>
  </si>
  <si>
    <t>Disaster Management</t>
  </si>
  <si>
    <t>Disaster Education and Sensitization</t>
  </si>
  <si>
    <t>Support  for NADMO</t>
  </si>
  <si>
    <t>Natural Resource Conservation</t>
  </si>
  <si>
    <t>Public Education on Climate Change Issues</t>
  </si>
  <si>
    <t>Tree Planting Exercise</t>
  </si>
  <si>
    <t>TOTAL COST OF ENV'T AND SANITATION MGT.</t>
  </si>
  <si>
    <t>S/N</t>
  </si>
  <si>
    <t>TABULAR PRESENTATION OF DACF ESTMATES FOR 2025</t>
  </si>
  <si>
    <t>REVIEWED BUDGET FOR 2024</t>
  </si>
  <si>
    <t>2025 PROJECTIONS</t>
  </si>
  <si>
    <t>Completion of MCE'S Residence</t>
  </si>
  <si>
    <t>Overtime Allowance/Other allowance</t>
  </si>
  <si>
    <t>Department of Urban Roads</t>
  </si>
  <si>
    <t>Maintenance of Office Building</t>
  </si>
  <si>
    <t>Maintenance /Building of Public Toillet</t>
  </si>
  <si>
    <t>Other Materials and consumables</t>
  </si>
  <si>
    <t>Local Travel Cost(Commuted Allowance)</t>
  </si>
  <si>
    <t>Training materials</t>
  </si>
  <si>
    <t>Workshops/seminar/conference/meeting</t>
  </si>
  <si>
    <t>Rental of Other Transport</t>
  </si>
  <si>
    <t>Local consultancy fee</t>
  </si>
  <si>
    <t>Monitoring and Evaluation</t>
  </si>
  <si>
    <t>Environmental Health</t>
  </si>
  <si>
    <t>Forestry commission/wildlife</t>
  </si>
  <si>
    <t>Other Travel and Transport</t>
  </si>
  <si>
    <t>Conduct Field Inspection</t>
  </si>
  <si>
    <t>Muni. wide</t>
  </si>
  <si>
    <t>Insurance of vehicles</t>
  </si>
  <si>
    <t>Utilities</t>
  </si>
  <si>
    <t>Routine  Maintenance works</t>
  </si>
  <si>
    <t>Dredging &amp; desilting work  of minor streams</t>
  </si>
  <si>
    <t>Procurement of 1000 mono desk</t>
  </si>
  <si>
    <t>PROJECT DESCRIPTION</t>
  </si>
  <si>
    <t>AMOUNT</t>
  </si>
  <si>
    <t>SOURCE OF FUNDING</t>
  </si>
  <si>
    <t xml:space="preserve">GOODS AND SERVICE  </t>
  </si>
  <si>
    <t>Capacity  building for staff &amp; Assembly members</t>
  </si>
  <si>
    <t>DACF-RFG</t>
  </si>
  <si>
    <t>INFRASTRUCTURE DELIVERY</t>
  </si>
  <si>
    <t>Maintenance of  project vehicle</t>
  </si>
  <si>
    <t>Child protection issues</t>
  </si>
  <si>
    <t xml:space="preserve">Fuel </t>
  </si>
  <si>
    <t>Public education and sensitization</t>
  </si>
  <si>
    <t>Refuse lifting</t>
  </si>
  <si>
    <t>other office consumables</t>
  </si>
  <si>
    <t>Workshop/conference</t>
  </si>
  <si>
    <t>Construction of 1 no.2 Bedroom Semi Detached Bungalow for health staff</t>
  </si>
  <si>
    <t xml:space="preserve">SUBTOTAL </t>
  </si>
  <si>
    <t xml:space="preserve">Constuction of 1No. 6Unit groundfloor block </t>
  </si>
  <si>
    <t>Constuction of 1No. 6Unit groundfloor block Phase 1</t>
  </si>
  <si>
    <t>Constuction of 1No. 6Unit classroom block Phase 2</t>
  </si>
  <si>
    <t>Adukrom</t>
  </si>
  <si>
    <t>Public Education and Sensitization</t>
  </si>
  <si>
    <t>Contributions</t>
  </si>
  <si>
    <t>Cleaning and Beautification of the Municipality</t>
  </si>
  <si>
    <t>Supply and installation of Street Naming Signages</t>
  </si>
  <si>
    <t>Renovation of Old Rented Administration Block</t>
  </si>
  <si>
    <t>Renovation of Rented Office for Works Dept</t>
  </si>
  <si>
    <t>Renovation of Rented Health Directorate Office</t>
  </si>
  <si>
    <t xml:space="preserve"> Fencing of MCE.S Residence</t>
  </si>
  <si>
    <t>Completed</t>
  </si>
  <si>
    <t>Renovation of rented Health Directorate Office</t>
  </si>
  <si>
    <t>Maintenance of Power Plant</t>
  </si>
  <si>
    <t>Maintenance of Assembly Bungalows</t>
  </si>
  <si>
    <t>Trade, Industry and Tourism</t>
  </si>
  <si>
    <t xml:space="preserve"> Rental Office Accommodation</t>
  </si>
  <si>
    <t>Sub-Total (GOG Salaries)</t>
  </si>
  <si>
    <t>GRANTS- GOG SALARIES</t>
  </si>
  <si>
    <t>GRANTS- GOODS &amp; SERVICES</t>
  </si>
  <si>
    <t>Sub-Total (Grants -Capital Expenditure)</t>
  </si>
  <si>
    <t>Sub-Total (Grants-Goods and Services)</t>
  </si>
  <si>
    <t>Completion of 2No. 2Bedroom Semi Detached Bungalow</t>
  </si>
  <si>
    <t>Construction of 1No. 6Unit Classroom Block Sakafia SHS</t>
  </si>
  <si>
    <t>Re-roofing of Nana Boakye Ansah Debrah Dormitory</t>
  </si>
  <si>
    <t>Dredging &amp; desilting of Sissala streams</t>
  </si>
  <si>
    <t>Completion of New Administration Block(KUMACA)</t>
  </si>
  <si>
    <t xml:space="preserve">Const.of 310 Metre Block Fence Wall at MCE's Residence </t>
  </si>
  <si>
    <t>A. Mampong.</t>
  </si>
  <si>
    <t>A. Mampong</t>
  </si>
  <si>
    <t>Const. of 1 No.2- Bed Semi Detach B'galow for Ass. Staff</t>
  </si>
  <si>
    <t>Construction of 1No. 6Unit Classroom Block</t>
  </si>
  <si>
    <t>Renov. of Grnd Flr 12Unit Voca &amp; Tech. Trng. Centre</t>
  </si>
  <si>
    <t>Const. of 300meter Fence Wall for Parkoso SHS</t>
  </si>
  <si>
    <t>Parkoso</t>
  </si>
  <si>
    <t>Const.  Gender Friendly Fire Service Office Complex</t>
  </si>
  <si>
    <t>Renovation of Rented Offices for BAC and Agric</t>
  </si>
  <si>
    <t>Laying of 782m Precast Concrete Curbs and Pipes</t>
  </si>
  <si>
    <t>Completion of  Old Administration Block</t>
  </si>
  <si>
    <t xml:space="preserve">Const. of 1 No. 2- Bed. Semi Deta Bgalow for Health Staff </t>
  </si>
  <si>
    <t>S/No.</t>
  </si>
  <si>
    <t>2025 PROJECTION</t>
  </si>
  <si>
    <t>PROJECT /PROGRAMME DESCRIPTION</t>
  </si>
  <si>
    <t>DACF-RFG GRANT FOR 2025</t>
  </si>
  <si>
    <t>Construction of 2No. Semi Detached Bungalow for Health Staff</t>
  </si>
  <si>
    <t>SOCIAL SERVICES</t>
  </si>
  <si>
    <t>Completion of Sawaba Health Centre</t>
  </si>
  <si>
    <t>Health</t>
  </si>
  <si>
    <t>Compensation</t>
  </si>
  <si>
    <t>GRANTS-</t>
  </si>
  <si>
    <t>DACF- PWD</t>
  </si>
  <si>
    <t>PROPOSE  REVENUE BUDGET FOR THE YEAR 2025</t>
  </si>
  <si>
    <t>REVISED REVENUE BUDGET FOR THE YEAR 2024</t>
  </si>
  <si>
    <t>CUMMULATIVE ACTUAL AS AT 31ST AUG. 2024</t>
  </si>
  <si>
    <t>% PERFORMANCE AS AT 31ST AUG. 2024</t>
  </si>
  <si>
    <t>Other Night Allowance/ Hotel Accomodation</t>
  </si>
  <si>
    <t>Maintenance of  Assembly Office Buildings</t>
  </si>
  <si>
    <t>Maintenance of Furniture and Fittings</t>
  </si>
  <si>
    <t>Maintenance of General  Equipment</t>
  </si>
  <si>
    <t xml:space="preserve">Staff Development (Capacity Building)/ </t>
  </si>
  <si>
    <t>Staff Welfare- Medical refund and others</t>
  </si>
  <si>
    <t>Finance Department</t>
  </si>
  <si>
    <t>Refreshment Item</t>
  </si>
  <si>
    <t>Ex-Gratia/End of service benefit( Special Allowance)</t>
  </si>
  <si>
    <t>EXPENDITURE  ITEM</t>
  </si>
  <si>
    <t>2025 COMPOSITE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</si>
</sst>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000000_);_(* \(#,##0.00000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0" fillId="0" borderId="1" xfId="0" applyBorder="1"/>
    <xf numFmtId="4" fontId="11" fillId="0" borderId="0" xfId="0" applyNumberFormat="1" applyFont="1"/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/>
    <xf numFmtId="0" fontId="5" fillId="0" borderId="1" xfId="0" applyFont="1" applyBorder="1" applyAlignment="1">
      <alignment horizontal="center" vertical="center"/>
    </xf>
    <xf numFmtId="43" fontId="11" fillId="0" borderId="2" xfId="0" applyNumberFormat="1" applyFont="1" applyBorder="1" applyAlignment="1">
      <alignment vertical="center"/>
    </xf>
    <xf numFmtId="43" fontId="5" fillId="0" borderId="20" xfId="1" applyFont="1" applyBorder="1" applyAlignment="1" applyProtection="1"/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left" wrapText="1"/>
    </xf>
    <xf numFmtId="0" fontId="5" fillId="0" borderId="18" xfId="0" applyFont="1" applyBorder="1" applyAlignment="1">
      <alignment vertical="center" wrapText="1"/>
    </xf>
    <xf numFmtId="43" fontId="5" fillId="0" borderId="19" xfId="1" applyFont="1" applyBorder="1" applyAlignment="1" applyProtection="1"/>
    <xf numFmtId="0" fontId="5" fillId="0" borderId="18" xfId="0" applyFont="1" applyBorder="1" applyAlignment="1">
      <alignment horizontal="left" vertical="center"/>
    </xf>
    <xf numFmtId="43" fontId="11" fillId="0" borderId="17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18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43" fontId="10" fillId="0" borderId="2" xfId="0" applyNumberFormat="1" applyFont="1" applyBorder="1" applyAlignment="1">
      <alignment vertical="center"/>
    </xf>
    <xf numFmtId="0" fontId="5" fillId="0" borderId="18" xfId="0" applyFont="1" applyBorder="1" applyAlignment="1">
      <alignment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43" fontId="11" fillId="0" borderId="1" xfId="1" applyFont="1" applyBorder="1"/>
    <xf numFmtId="43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2" borderId="0" xfId="0" applyFill="1"/>
    <xf numFmtId="43" fontId="13" fillId="0" borderId="1" xfId="1" applyFont="1" applyBorder="1" applyAlignment="1">
      <alignment horizontal="center"/>
    </xf>
    <xf numFmtId="0" fontId="11" fillId="0" borderId="1" xfId="0" applyFont="1" applyBorder="1"/>
    <xf numFmtId="43" fontId="3" fillId="2" borderId="1" xfId="1" applyFont="1" applyFill="1" applyBorder="1"/>
    <xf numFmtId="43" fontId="9" fillId="2" borderId="12" xfId="1" applyFont="1" applyFill="1" applyBorder="1" applyAlignment="1">
      <alignment horizontal="center" vertical="center" wrapText="1"/>
    </xf>
    <xf numFmtId="43" fontId="5" fillId="0" borderId="19" xfId="1" applyFont="1" applyBorder="1" applyAlignment="1">
      <alignment vertical="center"/>
    </xf>
    <xf numFmtId="43" fontId="10" fillId="0" borderId="19" xfId="1" applyFont="1" applyBorder="1" applyAlignment="1">
      <alignment vertical="center"/>
    </xf>
    <xf numFmtId="43" fontId="10" fillId="0" borderId="19" xfId="1" applyFont="1" applyBorder="1" applyAlignment="1">
      <alignment horizontal="right"/>
    </xf>
    <xf numFmtId="43" fontId="5" fillId="0" borderId="19" xfId="1" applyFont="1" applyBorder="1" applyAlignment="1">
      <alignment vertical="center" wrapText="1"/>
    </xf>
    <xf numFmtId="43" fontId="5" fillId="0" borderId="19" xfId="1" applyFont="1" applyBorder="1" applyAlignment="1">
      <alignment horizontal="center"/>
    </xf>
    <xf numFmtId="43" fontId="5" fillId="0" borderId="20" xfId="1" applyFont="1" applyBorder="1" applyAlignment="1">
      <alignment horizontal="center"/>
    </xf>
    <xf numFmtId="43" fontId="10" fillId="0" borderId="20" xfId="1" applyFont="1" applyBorder="1" applyAlignment="1">
      <alignment vertical="center"/>
    </xf>
    <xf numFmtId="43" fontId="5" fillId="0" borderId="19" xfId="1" applyFont="1" applyBorder="1" applyAlignment="1">
      <alignment horizontal="center" vertical="center" wrapText="1"/>
    </xf>
    <xf numFmtId="43" fontId="10" fillId="0" borderId="19" xfId="1" applyFont="1" applyBorder="1" applyAlignment="1">
      <alignment horizontal="center" vertical="center" wrapText="1"/>
    </xf>
    <xf numFmtId="43" fontId="5" fillId="0" borderId="19" xfId="1" applyFont="1" applyBorder="1" applyAlignment="1">
      <alignment horizontal="right"/>
    </xf>
    <xf numFmtId="43" fontId="5" fillId="0" borderId="16" xfId="1" applyFont="1" applyBorder="1" applyAlignment="1">
      <alignment vertical="center"/>
    </xf>
    <xf numFmtId="43" fontId="5" fillId="0" borderId="20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43" fontId="3" fillId="0" borderId="1" xfId="1" applyFont="1" applyBorder="1" applyAlignment="1">
      <alignment horizontal="left"/>
    </xf>
    <xf numFmtId="0" fontId="3" fillId="0" borderId="1" xfId="0" applyFont="1" applyBorder="1" applyAlignment="1">
      <alignment horizontal="center" vertical="top"/>
    </xf>
    <xf numFmtId="0" fontId="12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4" fillId="0" borderId="1" xfId="1" applyFont="1" applyBorder="1" applyAlignment="1">
      <alignment vertical="center"/>
    </xf>
    <xf numFmtId="0" fontId="0" fillId="3" borderId="1" xfId="0" applyFill="1" applyBorder="1" applyAlignment="1">
      <alignment horizontal="center" vertical="top"/>
    </xf>
    <xf numFmtId="0" fontId="12" fillId="3" borderId="1" xfId="0" applyFont="1" applyFill="1" applyBorder="1" applyAlignment="1">
      <alignment horizontal="left" vertical="top"/>
    </xf>
    <xf numFmtId="43" fontId="12" fillId="3" borderId="1" xfId="1" applyFont="1" applyFill="1" applyBorder="1" applyAlignment="1">
      <alignment horizontal="left"/>
    </xf>
    <xf numFmtId="43" fontId="14" fillId="4" borderId="2" xfId="0" applyNumberFormat="1" applyFont="1" applyFill="1" applyBorder="1" applyAlignment="1">
      <alignment vertical="center"/>
    </xf>
    <xf numFmtId="0" fontId="7" fillId="4" borderId="18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43" fontId="7" fillId="4" borderId="19" xfId="1" applyFont="1" applyFill="1" applyBorder="1" applyAlignment="1">
      <alignment vertical="center"/>
    </xf>
    <xf numFmtId="43" fontId="4" fillId="4" borderId="19" xfId="1" applyFont="1" applyFill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3" fontId="6" fillId="4" borderId="19" xfId="1" applyFont="1" applyFill="1" applyBorder="1" applyAlignment="1">
      <alignment vertical="center"/>
    </xf>
    <xf numFmtId="0" fontId="7" fillId="4" borderId="18" xfId="0" applyFont="1" applyFill="1" applyBorder="1"/>
    <xf numFmtId="43" fontId="5" fillId="4" borderId="1" xfId="0" applyNumberFormat="1" applyFont="1" applyFill="1" applyBorder="1" applyAlignment="1">
      <alignment horizontal="center"/>
    </xf>
    <xf numFmtId="43" fontId="7" fillId="4" borderId="19" xfId="1" applyFont="1" applyFill="1" applyBorder="1" applyAlignment="1">
      <alignment horizontal="center"/>
    </xf>
    <xf numFmtId="0" fontId="7" fillId="4" borderId="18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43" fontId="7" fillId="4" borderId="19" xfId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left" vertical="center" wrapText="1"/>
    </xf>
    <xf numFmtId="43" fontId="7" fillId="4" borderId="19" xfId="1" applyFont="1" applyFill="1" applyBorder="1" applyAlignment="1">
      <alignment horizontal="center" vertical="center"/>
    </xf>
    <xf numFmtId="43" fontId="4" fillId="5" borderId="23" xfId="1" applyFont="1" applyFill="1" applyBorder="1" applyAlignment="1">
      <alignment horizontal="center" vertical="center"/>
    </xf>
    <xf numFmtId="43" fontId="13" fillId="5" borderId="24" xfId="0" applyNumberFormat="1" applyFont="1" applyFill="1" applyBorder="1" applyAlignment="1">
      <alignment vertical="center"/>
    </xf>
    <xf numFmtId="0" fontId="11" fillId="0" borderId="0" xfId="0" applyFont="1"/>
    <xf numFmtId="0" fontId="8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vertical="center"/>
    </xf>
    <xf numFmtId="0" fontId="11" fillId="0" borderId="18" xfId="0" applyFont="1" applyBorder="1" applyAlignment="1">
      <alignment wrapText="1"/>
    </xf>
    <xf numFmtId="43" fontId="11" fillId="0" borderId="0" xfId="1" applyFont="1" applyBorder="1"/>
    <xf numFmtId="0" fontId="11" fillId="4" borderId="30" xfId="0" applyFont="1" applyFill="1" applyBorder="1" applyAlignment="1">
      <alignment horizontal="center" vertical="center"/>
    </xf>
    <xf numFmtId="43" fontId="14" fillId="4" borderId="31" xfId="1" applyFont="1" applyFill="1" applyBorder="1" applyAlignment="1">
      <alignment vertical="center"/>
    </xf>
    <xf numFmtId="43" fontId="14" fillId="4" borderId="32" xfId="0" applyNumberFormat="1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43" fontId="5" fillId="0" borderId="22" xfId="1" applyFont="1" applyBorder="1" applyAlignment="1">
      <alignment vertical="center"/>
    </xf>
    <xf numFmtId="43" fontId="11" fillId="0" borderId="5" xfId="0" applyNumberFormat="1" applyFont="1" applyBorder="1" applyAlignment="1">
      <alignment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43" fontId="10" fillId="0" borderId="16" xfId="1" applyFont="1" applyBorder="1" applyAlignment="1">
      <alignment vertical="center"/>
    </xf>
    <xf numFmtId="0" fontId="5" fillId="0" borderId="21" xfId="0" applyFont="1" applyBorder="1"/>
    <xf numFmtId="0" fontId="14" fillId="4" borderId="33" xfId="0" applyFont="1" applyFill="1" applyBorder="1"/>
    <xf numFmtId="0" fontId="11" fillId="0" borderId="18" xfId="0" applyFont="1" applyBorder="1"/>
    <xf numFmtId="0" fontId="5" fillId="0" borderId="14" xfId="0" applyFont="1" applyBorder="1" applyAlignment="1">
      <alignment vertical="center" wrapText="1"/>
    </xf>
    <xf numFmtId="43" fontId="5" fillId="0" borderId="16" xfId="1" applyFont="1" applyBorder="1" applyAlignment="1" applyProtection="1"/>
    <xf numFmtId="0" fontId="7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43" fontId="7" fillId="4" borderId="22" xfId="1" applyFont="1" applyFill="1" applyBorder="1" applyAlignment="1">
      <alignment vertical="center"/>
    </xf>
    <xf numFmtId="43" fontId="14" fillId="4" borderId="5" xfId="0" applyNumberFormat="1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3" fillId="0" borderId="11" xfId="0" applyFont="1" applyBorder="1"/>
    <xf numFmtId="0" fontId="3" fillId="0" borderId="25" xfId="0" applyFont="1" applyBorder="1"/>
    <xf numFmtId="0" fontId="3" fillId="0" borderId="36" xfId="0" applyFont="1" applyBorder="1"/>
    <xf numFmtId="0" fontId="13" fillId="0" borderId="34" xfId="0" applyFont="1" applyBorder="1" applyAlignment="1">
      <alignment horizontal="right"/>
    </xf>
    <xf numFmtId="0" fontId="12" fillId="0" borderId="25" xfId="0" applyFont="1" applyBorder="1"/>
    <xf numFmtId="0" fontId="12" fillId="0" borderId="25" xfId="0" applyFont="1" applyBorder="1" applyAlignment="1">
      <alignment horizontal="right"/>
    </xf>
    <xf numFmtId="0" fontId="12" fillId="0" borderId="36" xfId="0" applyFont="1" applyBorder="1"/>
    <xf numFmtId="164" fontId="12" fillId="0" borderId="11" xfId="0" applyNumberFormat="1" applyFont="1" applyBorder="1"/>
    <xf numFmtId="43" fontId="4" fillId="5" borderId="23" xfId="1" applyFont="1" applyFill="1" applyBorder="1"/>
    <xf numFmtId="43" fontId="4" fillId="5" borderId="23" xfId="1" applyFont="1" applyFill="1" applyBorder="1" applyAlignment="1">
      <alignment vertical="center"/>
    </xf>
    <xf numFmtId="0" fontId="14" fillId="6" borderId="1" xfId="0" applyFont="1" applyFill="1" applyBorder="1"/>
    <xf numFmtId="43" fontId="14" fillId="6" borderId="1" xfId="0" applyNumberFormat="1" applyFont="1" applyFill="1" applyBorder="1"/>
    <xf numFmtId="43" fontId="13" fillId="6" borderId="1" xfId="0" applyNumberFormat="1" applyFont="1" applyFill="1" applyBorder="1"/>
    <xf numFmtId="165" fontId="7" fillId="4" borderId="19" xfId="1" applyNumberFormat="1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43" fontId="3" fillId="2" borderId="0" xfId="1" applyFont="1" applyFill="1" applyBorder="1"/>
    <xf numFmtId="0" fontId="0" fillId="0" borderId="0" xfId="0" applyAlignment="1">
      <alignment wrapText="1"/>
    </xf>
    <xf numFmtId="0" fontId="3" fillId="0" borderId="1" xfId="0" applyFont="1" applyBorder="1"/>
    <xf numFmtId="0" fontId="3" fillId="2" borderId="18" xfId="0" applyFont="1" applyFill="1" applyBorder="1" applyAlignment="1">
      <alignment vertical="center"/>
    </xf>
    <xf numFmtId="43" fontId="0" fillId="2" borderId="0" xfId="1" applyFont="1" applyFill="1"/>
    <xf numFmtId="0" fontId="20" fillId="2" borderId="41" xfId="0" applyFont="1" applyFill="1" applyBorder="1" applyAlignment="1">
      <alignment vertical="center"/>
    </xf>
    <xf numFmtId="0" fontId="15" fillId="2" borderId="18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12" fillId="2" borderId="18" xfId="0" applyFont="1" applyFill="1" applyBorder="1" applyAlignment="1">
      <alignment vertical="center"/>
    </xf>
    <xf numFmtId="0" fontId="12" fillId="2" borderId="21" xfId="0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43" fontId="12" fillId="2" borderId="6" xfId="1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34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43" fontId="12" fillId="2" borderId="8" xfId="1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3" fillId="2" borderId="1" xfId="0" applyFont="1" applyFill="1" applyBorder="1"/>
    <xf numFmtId="4" fontId="3" fillId="2" borderId="2" xfId="0" applyNumberFormat="1" applyFont="1" applyFill="1" applyBorder="1"/>
    <xf numFmtId="43" fontId="12" fillId="2" borderId="1" xfId="1" applyFont="1" applyFill="1" applyBorder="1"/>
    <xf numFmtId="43" fontId="12" fillId="2" borderId="2" xfId="1" applyFont="1" applyFill="1" applyBorder="1"/>
    <xf numFmtId="0" fontId="3" fillId="2" borderId="2" xfId="0" applyFont="1" applyFill="1" applyBorder="1"/>
    <xf numFmtId="43" fontId="3" fillId="2" borderId="2" xfId="1" applyFont="1" applyFill="1" applyBorder="1"/>
    <xf numFmtId="43" fontId="15" fillId="2" borderId="1" xfId="1" applyFont="1" applyFill="1" applyBorder="1"/>
    <xf numFmtId="43" fontId="15" fillId="2" borderId="2" xfId="1" applyFont="1" applyFill="1" applyBorder="1"/>
    <xf numFmtId="43" fontId="3" fillId="2" borderId="2" xfId="1" applyFont="1" applyFill="1" applyBorder="1" applyAlignment="1">
      <alignment horizontal="right"/>
    </xf>
    <xf numFmtId="43" fontId="21" fillId="2" borderId="1" xfId="1" applyFont="1" applyFill="1" applyBorder="1"/>
    <xf numFmtId="4" fontId="15" fillId="2" borderId="2" xfId="0" applyNumberFormat="1" applyFont="1" applyFill="1" applyBorder="1"/>
    <xf numFmtId="4" fontId="3" fillId="2" borderId="2" xfId="1" applyNumberFormat="1" applyFont="1" applyFill="1" applyBorder="1" applyAlignment="1">
      <alignment horizontal="right"/>
    </xf>
    <xf numFmtId="4" fontId="12" fillId="2" borderId="2" xfId="0" applyNumberFormat="1" applyFont="1" applyFill="1" applyBorder="1"/>
    <xf numFmtId="4" fontId="12" fillId="2" borderId="1" xfId="0" applyNumberFormat="1" applyFont="1" applyFill="1" applyBorder="1"/>
    <xf numFmtId="4" fontId="3" fillId="2" borderId="1" xfId="0" applyNumberFormat="1" applyFont="1" applyFill="1" applyBorder="1"/>
    <xf numFmtId="43" fontId="3" fillId="0" borderId="1" xfId="1" applyFont="1" applyBorder="1"/>
    <xf numFmtId="4" fontId="21" fillId="2" borderId="2" xfId="0" applyNumberFormat="1" applyFont="1" applyFill="1" applyBorder="1"/>
    <xf numFmtId="0" fontId="0" fillId="2" borderId="41" xfId="0" applyFill="1" applyBorder="1" applyAlignment="1">
      <alignment vertical="center"/>
    </xf>
    <xf numFmtId="0" fontId="12" fillId="2" borderId="18" xfId="0" applyFont="1" applyFill="1" applyBorder="1" applyAlignment="1">
      <alignment vertical="center" wrapText="1"/>
    </xf>
    <xf numFmtId="0" fontId="0" fillId="2" borderId="41" xfId="0" applyFill="1" applyBorder="1"/>
    <xf numFmtId="0" fontId="0" fillId="2" borderId="37" xfId="0" applyFill="1" applyBorder="1"/>
    <xf numFmtId="43" fontId="3" fillId="2" borderId="4" xfId="1" applyFont="1" applyFill="1" applyBorder="1"/>
    <xf numFmtId="0" fontId="19" fillId="0" borderId="0" xfId="0" applyFont="1"/>
    <xf numFmtId="0" fontId="22" fillId="0" borderId="0" xfId="0" applyFont="1"/>
    <xf numFmtId="43" fontId="3" fillId="7" borderId="1" xfId="1" applyFont="1" applyFill="1" applyBorder="1"/>
    <xf numFmtId="0" fontId="3" fillId="2" borderId="41" xfId="1" applyNumberFormat="1" applyFont="1" applyFill="1" applyBorder="1" applyAlignment="1" applyProtection="1">
      <alignment horizontal="center"/>
    </xf>
    <xf numFmtId="43" fontId="12" fillId="2" borderId="18" xfId="1" applyFont="1" applyFill="1" applyBorder="1" applyAlignment="1" applyProtection="1">
      <alignment horizontal="center" wrapText="1"/>
    </xf>
    <xf numFmtId="43" fontId="3" fillId="2" borderId="18" xfId="1" applyFont="1" applyFill="1" applyBorder="1" applyAlignment="1" applyProtection="1">
      <alignment wrapText="1"/>
    </xf>
    <xf numFmtId="43" fontId="3" fillId="2" borderId="1" xfId="0" applyNumberFormat="1" applyFont="1" applyFill="1" applyBorder="1"/>
    <xf numFmtId="0" fontId="3" fillId="2" borderId="41" xfId="1" applyNumberFormat="1" applyFont="1" applyFill="1" applyBorder="1" applyAlignment="1" applyProtection="1"/>
    <xf numFmtId="43" fontId="15" fillId="2" borderId="18" xfId="1" applyFont="1" applyFill="1" applyBorder="1" applyAlignment="1" applyProtection="1">
      <alignment wrapText="1"/>
    </xf>
    <xf numFmtId="0" fontId="12" fillId="2" borderId="41" xfId="1" applyNumberFormat="1" applyFont="1" applyFill="1" applyBorder="1" applyAlignment="1" applyProtection="1">
      <alignment horizontal="center"/>
    </xf>
    <xf numFmtId="43" fontId="3" fillId="2" borderId="40" xfId="1" applyFont="1" applyFill="1" applyBorder="1" applyAlignment="1" applyProtection="1">
      <alignment wrapText="1"/>
    </xf>
    <xf numFmtId="0" fontId="15" fillId="2" borderId="41" xfId="1" applyNumberFormat="1" applyFont="1" applyFill="1" applyBorder="1" applyAlignment="1" applyProtection="1"/>
    <xf numFmtId="43" fontId="15" fillId="2" borderId="18" xfId="1" applyFont="1" applyFill="1" applyBorder="1" applyAlignment="1" applyProtection="1"/>
    <xf numFmtId="43" fontId="12" fillId="2" borderId="18" xfId="1" applyFont="1" applyFill="1" applyBorder="1" applyAlignment="1" applyProtection="1">
      <alignment wrapText="1"/>
    </xf>
    <xf numFmtId="0" fontId="12" fillId="2" borderId="41" xfId="1" applyNumberFormat="1" applyFont="1" applyFill="1" applyBorder="1" applyAlignment="1" applyProtection="1"/>
    <xf numFmtId="43" fontId="21" fillId="2" borderId="18" xfId="1" applyFont="1" applyFill="1" applyBorder="1" applyAlignment="1" applyProtection="1">
      <alignment wrapText="1"/>
    </xf>
    <xf numFmtId="0" fontId="15" fillId="2" borderId="41" xfId="1" applyNumberFormat="1" applyFont="1" applyFill="1" applyBorder="1" applyAlignment="1" applyProtection="1">
      <alignment horizontal="center"/>
    </xf>
    <xf numFmtId="43" fontId="12" fillId="2" borderId="18" xfId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5" borderId="45" xfId="0" applyFont="1" applyFill="1" applyBorder="1" applyAlignment="1">
      <alignment vertical="center"/>
    </xf>
    <xf numFmtId="0" fontId="4" fillId="5" borderId="46" xfId="0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left" vertical="center" indent="1"/>
    </xf>
    <xf numFmtId="0" fontId="4" fillId="5" borderId="46" xfId="0" applyFont="1" applyFill="1" applyBorder="1" applyAlignment="1">
      <alignment horizontal="left" vertical="center" indent="1"/>
    </xf>
    <xf numFmtId="0" fontId="4" fillId="0" borderId="2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0"/>
  <sheetViews>
    <sheetView topLeftCell="A109" zoomScaleNormal="100" workbookViewId="0">
      <selection activeCell="I13" sqref="I13"/>
    </sheetView>
  </sheetViews>
  <sheetFormatPr defaultRowHeight="21.6" customHeight="1" x14ac:dyDescent="0.3"/>
  <cols>
    <col min="1" max="1" width="9.88671875" bestFit="1" customWidth="1"/>
    <col min="2" max="2" width="43.6640625" customWidth="1"/>
    <col min="3" max="3" width="17.6640625" style="36" customWidth="1"/>
    <col min="4" max="4" width="17.33203125" style="36" customWidth="1"/>
    <col min="5" max="5" width="14.88671875" style="36" customWidth="1"/>
    <col min="6" max="6" width="13.5546875" customWidth="1"/>
    <col min="7" max="7" width="16.109375" customWidth="1"/>
    <col min="9" max="9" width="21.33203125" customWidth="1"/>
    <col min="10" max="12" width="11.109375" bestFit="1" customWidth="1"/>
  </cols>
  <sheetData>
    <row r="1" spans="1:7" ht="21.6" customHeight="1" x14ac:dyDescent="0.35">
      <c r="A1" s="188" t="s">
        <v>66</v>
      </c>
      <c r="B1" s="188"/>
      <c r="C1" s="188"/>
      <c r="D1" s="188"/>
      <c r="E1" s="188"/>
      <c r="F1" s="188"/>
      <c r="G1" s="188"/>
    </row>
    <row r="2" spans="1:7" ht="15.6" customHeight="1" x14ac:dyDescent="0.35">
      <c r="A2" s="188" t="s">
        <v>298</v>
      </c>
      <c r="B2" s="188"/>
      <c r="C2" s="188"/>
      <c r="D2" s="188"/>
      <c r="E2" s="188"/>
      <c r="F2" s="188"/>
      <c r="G2" s="188"/>
    </row>
    <row r="3" spans="1:7" ht="22.2" customHeight="1" x14ac:dyDescent="0.35">
      <c r="A3" s="188" t="s">
        <v>68</v>
      </c>
      <c r="B3" s="188"/>
      <c r="C3" s="188"/>
      <c r="D3" s="188"/>
      <c r="E3" s="188"/>
      <c r="F3" s="188"/>
      <c r="G3" s="188"/>
    </row>
    <row r="4" spans="1:7" ht="32.25" customHeight="1" thickBot="1" x14ac:dyDescent="0.4">
      <c r="A4" s="188"/>
      <c r="B4" s="188"/>
      <c r="C4" s="188"/>
      <c r="D4" s="188"/>
      <c r="E4" s="188"/>
      <c r="F4" s="188"/>
      <c r="G4" s="188"/>
    </row>
    <row r="5" spans="1:7" ht="48.75" customHeight="1" thickBot="1" x14ac:dyDescent="0.35">
      <c r="A5" s="138" t="s">
        <v>0</v>
      </c>
      <c r="B5" s="139" t="s">
        <v>297</v>
      </c>
      <c r="C5" s="140" t="s">
        <v>67</v>
      </c>
      <c r="D5" s="140" t="s">
        <v>285</v>
      </c>
      <c r="E5" s="140" t="s">
        <v>286</v>
      </c>
      <c r="F5" s="141" t="s">
        <v>287</v>
      </c>
      <c r="G5" s="142" t="s">
        <v>284</v>
      </c>
    </row>
    <row r="6" spans="1:7" ht="19.2" customHeight="1" x14ac:dyDescent="0.3">
      <c r="A6" s="143">
        <v>211</v>
      </c>
      <c r="B6" s="144" t="s">
        <v>69</v>
      </c>
      <c r="C6" s="145"/>
      <c r="D6" s="145"/>
      <c r="E6" s="145"/>
      <c r="F6" s="146"/>
      <c r="G6" s="147"/>
    </row>
    <row r="7" spans="1:7" ht="18.600000000000001" customHeight="1" x14ac:dyDescent="0.3">
      <c r="A7" s="173">
        <v>2111000</v>
      </c>
      <c r="B7" s="174" t="s">
        <v>9</v>
      </c>
      <c r="C7" s="41"/>
      <c r="D7" s="41"/>
      <c r="E7" s="41"/>
      <c r="F7" s="148"/>
      <c r="G7" s="149"/>
    </row>
    <row r="8" spans="1:7" s="171" customFormat="1" ht="15" customHeight="1" x14ac:dyDescent="0.3">
      <c r="A8" s="173">
        <v>2111102</v>
      </c>
      <c r="B8" s="175" t="s">
        <v>10</v>
      </c>
      <c r="C8" s="41">
        <v>100000</v>
      </c>
      <c r="D8" s="41">
        <v>100000</v>
      </c>
      <c r="E8" s="41">
        <v>71769.73</v>
      </c>
      <c r="F8" s="176">
        <f>E8/D8*100</f>
        <v>71.769729999999996</v>
      </c>
      <c r="G8" s="149">
        <v>100000</v>
      </c>
    </row>
    <row r="9" spans="1:7" s="38" customFormat="1" ht="21.6" customHeight="1" x14ac:dyDescent="0.3">
      <c r="A9" s="173">
        <v>2111248</v>
      </c>
      <c r="B9" s="175" t="s">
        <v>195</v>
      </c>
      <c r="C9" s="41">
        <v>120000</v>
      </c>
      <c r="D9" s="41">
        <v>100000</v>
      </c>
      <c r="E9" s="41"/>
      <c r="F9" s="176">
        <f t="shared" ref="F9:F72" si="0">E9/D9*100</f>
        <v>0</v>
      </c>
      <c r="G9" s="149">
        <v>10000</v>
      </c>
    </row>
    <row r="10" spans="1:7" ht="21.6" customHeight="1" x14ac:dyDescent="0.3">
      <c r="A10" s="173">
        <v>2121001</v>
      </c>
      <c r="B10" s="175" t="s">
        <v>11</v>
      </c>
      <c r="C10" s="41">
        <v>12000</v>
      </c>
      <c r="D10" s="41">
        <v>12000</v>
      </c>
      <c r="E10" s="41">
        <v>553.24</v>
      </c>
      <c r="F10" s="176">
        <f t="shared" si="0"/>
        <v>4.6103333333333341</v>
      </c>
      <c r="G10" s="149">
        <v>13500</v>
      </c>
    </row>
    <row r="11" spans="1:7" ht="17.399999999999999" customHeight="1" x14ac:dyDescent="0.3">
      <c r="A11" s="173">
        <v>2111243</v>
      </c>
      <c r="B11" s="175" t="s">
        <v>12</v>
      </c>
      <c r="C11" s="41"/>
      <c r="D11" s="41"/>
      <c r="E11" s="41">
        <v>0</v>
      </c>
      <c r="F11" s="176"/>
      <c r="G11" s="149">
        <v>70000</v>
      </c>
    </row>
    <row r="12" spans="1:7" s="170" customFormat="1" ht="19.2" customHeight="1" x14ac:dyDescent="0.3">
      <c r="A12" s="173">
        <v>2121004</v>
      </c>
      <c r="B12" s="175" t="s">
        <v>296</v>
      </c>
      <c r="C12" s="41">
        <v>55000</v>
      </c>
      <c r="D12" s="41">
        <v>55000</v>
      </c>
      <c r="E12" s="41">
        <v>5464.8</v>
      </c>
      <c r="F12" s="176">
        <f t="shared" si="0"/>
        <v>9.9359999999999999</v>
      </c>
      <c r="G12" s="149">
        <v>44000</v>
      </c>
    </row>
    <row r="13" spans="1:7" s="170" customFormat="1" ht="18.600000000000001" customHeight="1" x14ac:dyDescent="0.3">
      <c r="A13" s="173">
        <v>2111244</v>
      </c>
      <c r="B13" s="175" t="s">
        <v>13</v>
      </c>
      <c r="C13" s="41"/>
      <c r="D13" s="41"/>
      <c r="E13" s="41"/>
      <c r="F13" s="176"/>
      <c r="G13" s="149">
        <v>70000</v>
      </c>
    </row>
    <row r="14" spans="1:7" ht="17.399999999999999" customHeight="1" x14ac:dyDescent="0.3">
      <c r="A14" s="177"/>
      <c r="B14" s="178" t="s">
        <v>14</v>
      </c>
      <c r="C14" s="150">
        <f>SUM(C8:C13)</f>
        <v>287000</v>
      </c>
      <c r="D14" s="150">
        <f>SUM(D6:D13)</f>
        <v>267000</v>
      </c>
      <c r="E14" s="150">
        <f>SUM(E6:E13)</f>
        <v>77787.77</v>
      </c>
      <c r="F14" s="176">
        <f t="shared" si="0"/>
        <v>29.133996254681648</v>
      </c>
      <c r="G14" s="151">
        <f>SUM(G6:G13)</f>
        <v>307500</v>
      </c>
    </row>
    <row r="15" spans="1:7" ht="18.600000000000001" customHeight="1" x14ac:dyDescent="0.3">
      <c r="A15" s="179">
        <v>221</v>
      </c>
      <c r="B15" s="174" t="s">
        <v>15</v>
      </c>
      <c r="C15" s="41"/>
      <c r="D15" s="41"/>
      <c r="E15" s="41"/>
      <c r="F15" s="176"/>
      <c r="G15" s="149"/>
    </row>
    <row r="16" spans="1:7" ht="21.6" customHeight="1" x14ac:dyDescent="0.3">
      <c r="A16" s="173">
        <v>2210500</v>
      </c>
      <c r="B16" s="174" t="s">
        <v>16</v>
      </c>
      <c r="C16" s="41"/>
      <c r="D16" s="41"/>
      <c r="E16" s="41"/>
      <c r="F16" s="176"/>
      <c r="G16" s="152"/>
    </row>
    <row r="17" spans="1:7" s="171" customFormat="1" ht="21.6" customHeight="1" x14ac:dyDescent="0.3">
      <c r="A17" s="173">
        <v>2210502</v>
      </c>
      <c r="B17" s="175" t="s">
        <v>17</v>
      </c>
      <c r="C17" s="41">
        <v>20000</v>
      </c>
      <c r="D17" s="41">
        <v>12000</v>
      </c>
      <c r="E17" s="41">
        <v>17539.5</v>
      </c>
      <c r="F17" s="176">
        <f t="shared" si="0"/>
        <v>146.16249999999999</v>
      </c>
      <c r="G17" s="149">
        <v>30000</v>
      </c>
    </row>
    <row r="18" spans="1:7" s="171" customFormat="1" ht="17.399999999999999" customHeight="1" x14ac:dyDescent="0.3">
      <c r="A18" s="173">
        <v>2210503</v>
      </c>
      <c r="B18" s="175" t="s">
        <v>71</v>
      </c>
      <c r="C18" s="41"/>
      <c r="D18" s="41"/>
      <c r="E18" s="41"/>
      <c r="F18" s="176"/>
      <c r="G18" s="149">
        <v>20000</v>
      </c>
    </row>
    <row r="19" spans="1:7" s="171" customFormat="1" ht="16.2" customHeight="1" x14ac:dyDescent="0.3">
      <c r="A19" s="173">
        <v>2210505</v>
      </c>
      <c r="B19" s="175" t="s">
        <v>70</v>
      </c>
      <c r="C19" s="41">
        <v>50000</v>
      </c>
      <c r="D19" s="41">
        <v>150000</v>
      </c>
      <c r="E19" s="41">
        <v>142021.92000000001</v>
      </c>
      <c r="F19" s="176">
        <f t="shared" si="0"/>
        <v>94.681280000000015</v>
      </c>
      <c r="G19" s="149">
        <v>80000</v>
      </c>
    </row>
    <row r="20" spans="1:7" s="171" customFormat="1" ht="15.6" customHeight="1" x14ac:dyDescent="0.3">
      <c r="A20" s="173">
        <v>2210509</v>
      </c>
      <c r="B20" s="180" t="s">
        <v>208</v>
      </c>
      <c r="C20" s="41">
        <v>20996.400000000001</v>
      </c>
      <c r="D20" s="41">
        <v>94000</v>
      </c>
      <c r="E20" s="41">
        <v>57957</v>
      </c>
      <c r="F20" s="176">
        <f t="shared" si="0"/>
        <v>61.6563829787234</v>
      </c>
      <c r="G20" s="149">
        <v>80000</v>
      </c>
    </row>
    <row r="21" spans="1:7" s="171" customFormat="1" ht="18" customHeight="1" x14ac:dyDescent="0.3">
      <c r="A21" s="173">
        <v>2210510</v>
      </c>
      <c r="B21" s="175" t="s">
        <v>288</v>
      </c>
      <c r="C21" s="41">
        <v>10000</v>
      </c>
      <c r="D21" s="41">
        <v>20000</v>
      </c>
      <c r="E21" s="41">
        <v>11000</v>
      </c>
      <c r="F21" s="176">
        <f t="shared" si="0"/>
        <v>55.000000000000007</v>
      </c>
      <c r="G21" s="149">
        <v>50000</v>
      </c>
    </row>
    <row r="22" spans="1:7" s="171" customFormat="1" ht="17.399999999999999" customHeight="1" x14ac:dyDescent="0.3">
      <c r="A22" s="173">
        <v>2210511</v>
      </c>
      <c r="B22" s="175" t="s">
        <v>72</v>
      </c>
      <c r="C22" s="41">
        <v>40000</v>
      </c>
      <c r="D22" s="41">
        <v>64000</v>
      </c>
      <c r="E22" s="41">
        <v>90853.55</v>
      </c>
      <c r="F22" s="176">
        <f t="shared" si="0"/>
        <v>141.95867187499999</v>
      </c>
      <c r="G22" s="149">
        <v>80000</v>
      </c>
    </row>
    <row r="23" spans="1:7" ht="16.95" customHeight="1" x14ac:dyDescent="0.3">
      <c r="A23" s="181"/>
      <c r="B23" s="178" t="s">
        <v>18</v>
      </c>
      <c r="C23" s="150">
        <f>SUM(C17:C22)</f>
        <v>140996.4</v>
      </c>
      <c r="D23" s="150">
        <f>SUM(D16:D22)</f>
        <v>340000</v>
      </c>
      <c r="E23" s="150">
        <f>SUM(E16:E22)</f>
        <v>319371.97000000003</v>
      </c>
      <c r="F23" s="176">
        <f t="shared" si="0"/>
        <v>93.932932352941194</v>
      </c>
      <c r="G23" s="151">
        <f>SUM(G16:G22)</f>
        <v>340000</v>
      </c>
    </row>
    <row r="24" spans="1:7" ht="18" customHeight="1" x14ac:dyDescent="0.3">
      <c r="A24" s="173">
        <v>2210000</v>
      </c>
      <c r="B24" s="174" t="s">
        <v>19</v>
      </c>
      <c r="C24" s="41"/>
      <c r="D24" s="41"/>
      <c r="E24" s="41"/>
      <c r="F24" s="176"/>
      <c r="G24" s="149"/>
    </row>
    <row r="25" spans="1:7" ht="18" customHeight="1" x14ac:dyDescent="0.3">
      <c r="A25" s="173">
        <v>2210101</v>
      </c>
      <c r="B25" s="175" t="s">
        <v>20</v>
      </c>
      <c r="C25" s="41">
        <v>20000</v>
      </c>
      <c r="D25" s="41">
        <v>20000</v>
      </c>
      <c r="E25" s="41">
        <v>14082.05</v>
      </c>
      <c r="F25" s="176">
        <f t="shared" si="0"/>
        <v>70.410249999999991</v>
      </c>
      <c r="G25" s="149">
        <v>20000</v>
      </c>
    </row>
    <row r="26" spans="1:7" ht="17.399999999999999" customHeight="1" x14ac:dyDescent="0.3">
      <c r="A26" s="173">
        <v>2210101</v>
      </c>
      <c r="B26" s="175" t="s">
        <v>21</v>
      </c>
      <c r="C26" s="41">
        <v>25000</v>
      </c>
      <c r="D26" s="41">
        <v>25000</v>
      </c>
      <c r="E26" s="41">
        <v>0</v>
      </c>
      <c r="F26" s="176">
        <f t="shared" si="0"/>
        <v>0</v>
      </c>
      <c r="G26" s="149">
        <v>30000</v>
      </c>
    </row>
    <row r="27" spans="1:7" ht="17.399999999999999" customHeight="1" x14ac:dyDescent="0.3">
      <c r="A27" s="173">
        <v>2210102</v>
      </c>
      <c r="B27" s="175" t="s">
        <v>22</v>
      </c>
      <c r="C27" s="41">
        <v>2500</v>
      </c>
      <c r="D27" s="41">
        <v>14000</v>
      </c>
      <c r="E27" s="41">
        <v>12530.33</v>
      </c>
      <c r="F27" s="176">
        <f t="shared" si="0"/>
        <v>89.50235714285715</v>
      </c>
      <c r="G27" s="149">
        <v>15000</v>
      </c>
    </row>
    <row r="28" spans="1:7" ht="18.600000000000001" customHeight="1" x14ac:dyDescent="0.3">
      <c r="A28" s="173">
        <v>2210103</v>
      </c>
      <c r="B28" s="175" t="s">
        <v>295</v>
      </c>
      <c r="C28" s="172">
        <v>15000</v>
      </c>
      <c r="D28" s="41"/>
      <c r="E28" s="41">
        <v>44073.74</v>
      </c>
      <c r="F28" s="176"/>
      <c r="G28" s="149"/>
    </row>
    <row r="29" spans="1:7" ht="18" customHeight="1" x14ac:dyDescent="0.3">
      <c r="A29" s="173">
        <v>2210111</v>
      </c>
      <c r="B29" s="175" t="s">
        <v>199</v>
      </c>
      <c r="C29" s="41">
        <v>6000</v>
      </c>
      <c r="D29" s="41">
        <v>6000</v>
      </c>
      <c r="E29" s="41">
        <v>0</v>
      </c>
      <c r="F29" s="176">
        <f t="shared" si="0"/>
        <v>0</v>
      </c>
      <c r="G29" s="153">
        <v>0</v>
      </c>
    </row>
    <row r="30" spans="1:7" ht="16.95" customHeight="1" x14ac:dyDescent="0.3">
      <c r="A30" s="173">
        <v>2210122</v>
      </c>
      <c r="B30" s="175" t="s">
        <v>23</v>
      </c>
      <c r="C30" s="41">
        <v>10000</v>
      </c>
      <c r="D30" s="41">
        <v>20000</v>
      </c>
      <c r="E30" s="41">
        <v>11250</v>
      </c>
      <c r="F30" s="176">
        <f t="shared" si="0"/>
        <v>56.25</v>
      </c>
      <c r="G30" s="149">
        <v>20000</v>
      </c>
    </row>
    <row r="31" spans="1:7" ht="17.399999999999999" customHeight="1" x14ac:dyDescent="0.3">
      <c r="A31" s="173">
        <v>2211103</v>
      </c>
      <c r="B31" s="175" t="s">
        <v>24</v>
      </c>
      <c r="C31" s="172">
        <v>10000</v>
      </c>
      <c r="D31" s="41">
        <v>25000</v>
      </c>
      <c r="E31" s="41">
        <v>0</v>
      </c>
      <c r="F31" s="176">
        <f t="shared" si="0"/>
        <v>0</v>
      </c>
      <c r="G31" s="149">
        <v>10000</v>
      </c>
    </row>
    <row r="32" spans="1:7" ht="18" customHeight="1" x14ac:dyDescent="0.3">
      <c r="A32" s="181"/>
      <c r="B32" s="182" t="s">
        <v>25</v>
      </c>
      <c r="C32" s="154">
        <f>SUM(C25:C31)</f>
        <v>88500</v>
      </c>
      <c r="D32" s="154">
        <f>SUM(D25:D31)</f>
        <v>110000</v>
      </c>
      <c r="E32" s="154">
        <f>SUM(E25:E31)</f>
        <v>81936.12</v>
      </c>
      <c r="F32" s="176">
        <f t="shared" si="0"/>
        <v>74.487381818181817</v>
      </c>
      <c r="G32" s="155">
        <f>SUM(G25:G31)</f>
        <v>95000</v>
      </c>
    </row>
    <row r="33" spans="1:7" ht="18.600000000000001" customHeight="1" x14ac:dyDescent="0.3">
      <c r="A33" s="173">
        <v>2210200</v>
      </c>
      <c r="B33" s="183" t="s">
        <v>26</v>
      </c>
      <c r="C33" s="41"/>
      <c r="D33" s="41"/>
      <c r="E33" s="41"/>
      <c r="F33" s="176"/>
      <c r="G33" s="149"/>
    </row>
    <row r="34" spans="1:7" s="171" customFormat="1" ht="15.6" customHeight="1" x14ac:dyDescent="0.3">
      <c r="A34" s="173">
        <v>2210201</v>
      </c>
      <c r="B34" s="175" t="s">
        <v>27</v>
      </c>
      <c r="C34" s="41">
        <v>35000</v>
      </c>
      <c r="D34" s="41">
        <v>24000</v>
      </c>
      <c r="E34" s="41">
        <v>20700</v>
      </c>
      <c r="F34" s="176">
        <f t="shared" si="0"/>
        <v>86.25</v>
      </c>
      <c r="G34" s="149">
        <v>50000</v>
      </c>
    </row>
    <row r="35" spans="1:7" ht="15.6" customHeight="1" x14ac:dyDescent="0.3">
      <c r="A35" s="173">
        <v>2210202</v>
      </c>
      <c r="B35" s="175" t="s">
        <v>28</v>
      </c>
      <c r="C35" s="41">
        <v>6000</v>
      </c>
      <c r="D35" s="41">
        <v>2000</v>
      </c>
      <c r="E35" s="41">
        <v>0</v>
      </c>
      <c r="F35" s="176">
        <f t="shared" si="0"/>
        <v>0</v>
      </c>
      <c r="G35" s="149">
        <v>5000</v>
      </c>
    </row>
    <row r="36" spans="1:7" ht="16.95" customHeight="1" x14ac:dyDescent="0.3">
      <c r="A36" s="173">
        <v>2210203</v>
      </c>
      <c r="B36" s="175" t="s">
        <v>29</v>
      </c>
      <c r="C36" s="41">
        <v>0</v>
      </c>
      <c r="D36" s="41">
        <v>0</v>
      </c>
      <c r="E36" s="41">
        <v>2300</v>
      </c>
      <c r="F36" s="176"/>
      <c r="G36" s="149">
        <v>10000</v>
      </c>
    </row>
    <row r="37" spans="1:7" ht="16.95" customHeight="1" x14ac:dyDescent="0.3">
      <c r="A37" s="173">
        <v>2210204</v>
      </c>
      <c r="B37" s="175" t="s">
        <v>30</v>
      </c>
      <c r="C37" s="41">
        <v>4000</v>
      </c>
      <c r="D37" s="41">
        <v>2200</v>
      </c>
      <c r="E37" s="41">
        <v>962</v>
      </c>
      <c r="F37" s="176">
        <f t="shared" si="0"/>
        <v>43.727272727272727</v>
      </c>
      <c r="G37" s="149">
        <v>5000</v>
      </c>
    </row>
    <row r="38" spans="1:7" ht="17.399999999999999" customHeight="1" x14ac:dyDescent="0.3">
      <c r="A38" s="173">
        <v>2210301</v>
      </c>
      <c r="B38" s="175" t="s">
        <v>46</v>
      </c>
      <c r="C38" s="128"/>
      <c r="D38" s="41"/>
      <c r="E38" s="41"/>
      <c r="F38" s="176"/>
      <c r="G38" s="156">
        <v>10000</v>
      </c>
    </row>
    <row r="39" spans="1:7" ht="18" customHeight="1" x14ac:dyDescent="0.3">
      <c r="A39" s="181"/>
      <c r="B39" s="178" t="s">
        <v>31</v>
      </c>
      <c r="C39" s="154">
        <f>SUM(C34:C38)</f>
        <v>45000</v>
      </c>
      <c r="D39" s="154">
        <f>SUM(D34:D38)</f>
        <v>28200</v>
      </c>
      <c r="E39" s="154">
        <f>SUM(E34:E38)</f>
        <v>23962</v>
      </c>
      <c r="F39" s="176">
        <f t="shared" si="0"/>
        <v>84.971631205673759</v>
      </c>
      <c r="G39" s="155">
        <f>SUM(G34:G38)</f>
        <v>80000</v>
      </c>
    </row>
    <row r="40" spans="1:7" ht="18.600000000000001" customHeight="1" x14ac:dyDescent="0.3">
      <c r="A40" s="173">
        <v>2210600</v>
      </c>
      <c r="B40" s="183" t="s">
        <v>32</v>
      </c>
      <c r="C40" s="41"/>
      <c r="D40" s="41"/>
      <c r="E40" s="41"/>
      <c r="F40" s="176"/>
      <c r="G40" s="149"/>
    </row>
    <row r="41" spans="1:7" ht="17.399999999999999" customHeight="1" x14ac:dyDescent="0.3">
      <c r="A41" s="173">
        <v>2210603</v>
      </c>
      <c r="B41" s="175" t="s">
        <v>289</v>
      </c>
      <c r="C41" s="41">
        <v>5000</v>
      </c>
      <c r="D41" s="41">
        <v>5000</v>
      </c>
      <c r="E41" s="41">
        <v>1130</v>
      </c>
      <c r="F41" s="176">
        <f t="shared" si="0"/>
        <v>22.6</v>
      </c>
      <c r="G41" s="149">
        <v>5000</v>
      </c>
    </row>
    <row r="42" spans="1:7" ht="18" customHeight="1" x14ac:dyDescent="0.3">
      <c r="A42" s="173">
        <v>2210604</v>
      </c>
      <c r="B42" s="175" t="s">
        <v>290</v>
      </c>
      <c r="C42" s="41">
        <v>10000</v>
      </c>
      <c r="D42" s="41">
        <v>5000</v>
      </c>
      <c r="E42" s="41">
        <v>8030</v>
      </c>
      <c r="F42" s="176">
        <f t="shared" si="0"/>
        <v>160.60000000000002</v>
      </c>
      <c r="G42" s="149">
        <v>2000</v>
      </c>
    </row>
    <row r="43" spans="1:7" ht="18" customHeight="1" x14ac:dyDescent="0.3">
      <c r="A43" s="173">
        <v>2210605</v>
      </c>
      <c r="B43" s="175" t="s">
        <v>247</v>
      </c>
      <c r="C43" s="41"/>
      <c r="D43" s="41"/>
      <c r="E43" s="41"/>
      <c r="F43" s="176"/>
      <c r="G43" s="149">
        <v>5000</v>
      </c>
    </row>
    <row r="44" spans="1:7" ht="18" customHeight="1" x14ac:dyDescent="0.3">
      <c r="A44" s="173">
        <v>2210605</v>
      </c>
      <c r="B44" s="175" t="s">
        <v>33</v>
      </c>
      <c r="C44" s="41"/>
      <c r="D44" s="41"/>
      <c r="E44" s="41"/>
      <c r="F44" s="176"/>
      <c r="G44" s="149">
        <v>5000</v>
      </c>
    </row>
    <row r="45" spans="1:7" s="171" customFormat="1" ht="18" customHeight="1" x14ac:dyDescent="0.3">
      <c r="A45" s="173">
        <v>2210606</v>
      </c>
      <c r="B45" s="175" t="s">
        <v>291</v>
      </c>
      <c r="C45" s="41">
        <v>15000</v>
      </c>
      <c r="D45" s="41">
        <v>21000</v>
      </c>
      <c r="E45" s="41">
        <v>11592.5</v>
      </c>
      <c r="F45" s="176">
        <f t="shared" si="0"/>
        <v>55.202380952380949</v>
      </c>
      <c r="G45" s="149">
        <v>5000</v>
      </c>
    </row>
    <row r="46" spans="1:7" s="171" customFormat="1" ht="18.600000000000001" customHeight="1" x14ac:dyDescent="0.3">
      <c r="A46" s="173">
        <v>2210605</v>
      </c>
      <c r="B46" s="175" t="s">
        <v>246</v>
      </c>
      <c r="C46" s="41">
        <v>0</v>
      </c>
      <c r="D46" s="41">
        <v>0</v>
      </c>
      <c r="E46" s="41">
        <v>0</v>
      </c>
      <c r="F46" s="176"/>
      <c r="G46" s="149">
        <v>20000</v>
      </c>
    </row>
    <row r="47" spans="1:7" ht="18.600000000000001" customHeight="1" x14ac:dyDescent="0.3">
      <c r="A47" s="184"/>
      <c r="B47" s="178" t="s">
        <v>34</v>
      </c>
      <c r="C47" s="150">
        <f>SUM(C41:C46)</f>
        <v>30000</v>
      </c>
      <c r="D47" s="150">
        <f t="shared" ref="D47:G47" si="1">SUM(D41:D46)</f>
        <v>31000</v>
      </c>
      <c r="E47" s="150">
        <f t="shared" si="1"/>
        <v>20752.5</v>
      </c>
      <c r="F47" s="176">
        <f t="shared" si="0"/>
        <v>66.943548387096769</v>
      </c>
      <c r="G47" s="151">
        <f t="shared" si="1"/>
        <v>42000</v>
      </c>
    </row>
    <row r="48" spans="1:7" ht="18.600000000000001" customHeight="1" x14ac:dyDescent="0.3">
      <c r="A48" s="173">
        <v>2210700</v>
      </c>
      <c r="B48" s="183" t="s">
        <v>35</v>
      </c>
      <c r="C48" s="41"/>
      <c r="D48" s="41"/>
      <c r="E48" s="41"/>
      <c r="F48" s="176"/>
      <c r="G48" s="149"/>
    </row>
    <row r="49" spans="1:7" ht="16.2" customHeight="1" x14ac:dyDescent="0.3">
      <c r="A49" s="173">
        <v>2210710</v>
      </c>
      <c r="B49" s="175" t="s">
        <v>292</v>
      </c>
      <c r="C49" s="41">
        <v>5000</v>
      </c>
      <c r="D49" s="41">
        <v>5000</v>
      </c>
      <c r="E49" s="41">
        <v>14395</v>
      </c>
      <c r="F49" s="176">
        <f t="shared" si="0"/>
        <v>287.89999999999998</v>
      </c>
      <c r="G49" s="149">
        <v>15000</v>
      </c>
    </row>
    <row r="50" spans="1:7" ht="18.600000000000001" customHeight="1" x14ac:dyDescent="0.3">
      <c r="A50" s="173">
        <v>2210711</v>
      </c>
      <c r="B50" s="175" t="s">
        <v>36</v>
      </c>
      <c r="C50" s="41"/>
      <c r="D50" s="41"/>
      <c r="E50" s="41"/>
      <c r="F50" s="176"/>
      <c r="G50" s="149">
        <v>10000</v>
      </c>
    </row>
    <row r="51" spans="1:7" s="171" customFormat="1" ht="18.600000000000001" customHeight="1" x14ac:dyDescent="0.3">
      <c r="A51" s="173">
        <v>2210701</v>
      </c>
      <c r="B51" s="175" t="s">
        <v>201</v>
      </c>
      <c r="C51" s="41">
        <v>5000</v>
      </c>
      <c r="D51" s="41">
        <v>6000</v>
      </c>
      <c r="E51" s="41">
        <v>5413</v>
      </c>
      <c r="F51" s="176">
        <f t="shared" si="0"/>
        <v>90.216666666666669</v>
      </c>
      <c r="G51" s="149">
        <v>0</v>
      </c>
    </row>
    <row r="52" spans="1:7" s="171" customFormat="1" ht="17.399999999999999" customHeight="1" x14ac:dyDescent="0.3">
      <c r="A52" s="173">
        <v>2210702</v>
      </c>
      <c r="B52" s="175" t="s">
        <v>202</v>
      </c>
      <c r="C52" s="41">
        <v>40000</v>
      </c>
      <c r="D52" s="41">
        <v>100000</v>
      </c>
      <c r="E52" s="41">
        <v>134740.64000000001</v>
      </c>
      <c r="F52" s="176">
        <f t="shared" si="0"/>
        <v>134.74064000000001</v>
      </c>
      <c r="G52" s="149">
        <v>0</v>
      </c>
    </row>
    <row r="53" spans="1:7" ht="15.6" customHeight="1" x14ac:dyDescent="0.3">
      <c r="A53" s="173">
        <v>2210711</v>
      </c>
      <c r="B53" s="175" t="s">
        <v>236</v>
      </c>
      <c r="C53" s="41">
        <v>0</v>
      </c>
      <c r="D53" s="41">
        <v>0</v>
      </c>
      <c r="E53" s="41">
        <v>0</v>
      </c>
      <c r="F53" s="176"/>
      <c r="G53" s="149">
        <v>10000</v>
      </c>
    </row>
    <row r="54" spans="1:7" ht="19.95" customHeight="1" x14ac:dyDescent="0.3">
      <c r="A54" s="173">
        <v>2210711</v>
      </c>
      <c r="B54" s="175" t="s">
        <v>37</v>
      </c>
      <c r="C54" s="41"/>
      <c r="D54" s="41"/>
      <c r="E54" s="41"/>
      <c r="F54" s="176"/>
      <c r="G54" s="149">
        <v>10000</v>
      </c>
    </row>
    <row r="55" spans="1:7" ht="19.95" customHeight="1" x14ac:dyDescent="0.3">
      <c r="A55" s="181"/>
      <c r="B55" s="178" t="s">
        <v>73</v>
      </c>
      <c r="C55" s="154">
        <f>SUM(C49:C54)</f>
        <v>50000</v>
      </c>
      <c r="D55" s="157">
        <f>SUM(D49:D54)</f>
        <v>111000</v>
      </c>
      <c r="E55" s="154">
        <f>SUM(E49:E54)</f>
        <v>154548.64000000001</v>
      </c>
      <c r="F55" s="176">
        <f t="shared" si="0"/>
        <v>139.23300900900901</v>
      </c>
      <c r="G55" s="158">
        <f>SUM(G49:G54)</f>
        <v>45000</v>
      </c>
    </row>
    <row r="56" spans="1:7" ht="18" customHeight="1" x14ac:dyDescent="0.3">
      <c r="A56" s="173">
        <v>2211100</v>
      </c>
      <c r="B56" s="183" t="s">
        <v>38</v>
      </c>
      <c r="C56" s="41"/>
      <c r="D56" s="41"/>
      <c r="E56" s="41"/>
      <c r="F56" s="176"/>
      <c r="G56" s="149"/>
    </row>
    <row r="57" spans="1:7" s="171" customFormat="1" ht="18" customHeight="1" x14ac:dyDescent="0.3">
      <c r="A57" s="173">
        <v>2211101</v>
      </c>
      <c r="B57" s="175" t="s">
        <v>39</v>
      </c>
      <c r="C57" s="41">
        <v>5000</v>
      </c>
      <c r="D57" s="41">
        <v>5000</v>
      </c>
      <c r="E57" s="41">
        <v>2352.88</v>
      </c>
      <c r="F57" s="176">
        <f t="shared" si="0"/>
        <v>47.057600000000001</v>
      </c>
      <c r="G57" s="149">
        <v>10000</v>
      </c>
    </row>
    <row r="58" spans="1:7" ht="18" customHeight="1" x14ac:dyDescent="0.3">
      <c r="A58" s="173">
        <v>2210112</v>
      </c>
      <c r="B58" s="175" t="s">
        <v>40</v>
      </c>
      <c r="C58" s="41"/>
      <c r="D58" s="41"/>
      <c r="E58" s="41"/>
      <c r="F58" s="176"/>
      <c r="G58" s="149">
        <v>20000</v>
      </c>
    </row>
    <row r="59" spans="1:7" ht="21.6" customHeight="1" x14ac:dyDescent="0.3">
      <c r="A59" s="173">
        <v>2210113</v>
      </c>
      <c r="B59" s="175" t="s">
        <v>41</v>
      </c>
      <c r="C59" s="41">
        <v>18000</v>
      </c>
      <c r="D59" s="41">
        <v>50000</v>
      </c>
      <c r="E59" s="41"/>
      <c r="F59" s="176">
        <f t="shared" si="0"/>
        <v>0</v>
      </c>
      <c r="G59" s="149">
        <v>150000</v>
      </c>
    </row>
    <row r="60" spans="1:7" ht="19.95" customHeight="1" x14ac:dyDescent="0.3">
      <c r="A60" s="173">
        <v>2210118</v>
      </c>
      <c r="B60" s="175" t="s">
        <v>42</v>
      </c>
      <c r="C60" s="41"/>
      <c r="D60" s="41"/>
      <c r="E60" s="41"/>
      <c r="F60" s="176"/>
      <c r="G60" s="149">
        <v>10000</v>
      </c>
    </row>
    <row r="61" spans="1:7" ht="23.4" customHeight="1" x14ac:dyDescent="0.3">
      <c r="A61" s="173">
        <v>2210120</v>
      </c>
      <c r="B61" s="175" t="s">
        <v>43</v>
      </c>
      <c r="C61" s="41"/>
      <c r="D61" s="41"/>
      <c r="E61" s="41"/>
      <c r="F61" s="176"/>
      <c r="G61" s="149">
        <v>5000</v>
      </c>
    </row>
    <row r="62" spans="1:7" ht="18.600000000000001" customHeight="1" x14ac:dyDescent="0.3">
      <c r="A62" s="173">
        <v>2210104</v>
      </c>
      <c r="B62" s="175" t="s">
        <v>44</v>
      </c>
      <c r="C62" s="41"/>
      <c r="D62" s="41"/>
      <c r="E62" s="41"/>
      <c r="F62" s="176"/>
      <c r="G62" s="149">
        <v>5000</v>
      </c>
    </row>
    <row r="63" spans="1:7" ht="19.2" customHeight="1" x14ac:dyDescent="0.3">
      <c r="A63" s="173">
        <v>2210206</v>
      </c>
      <c r="B63" s="175" t="s">
        <v>45</v>
      </c>
      <c r="C63" s="41"/>
      <c r="D63" s="41"/>
      <c r="E63" s="41"/>
      <c r="F63" s="176"/>
      <c r="G63" s="149">
        <v>30000</v>
      </c>
    </row>
    <row r="64" spans="1:7" ht="17.399999999999999" customHeight="1" x14ac:dyDescent="0.3">
      <c r="A64" s="173">
        <v>2211304</v>
      </c>
      <c r="B64" s="175" t="s">
        <v>47</v>
      </c>
      <c r="C64" s="41">
        <v>7000</v>
      </c>
      <c r="D64" s="41">
        <v>3000</v>
      </c>
      <c r="E64" s="41">
        <v>0</v>
      </c>
      <c r="F64" s="176">
        <f t="shared" si="0"/>
        <v>0</v>
      </c>
      <c r="G64" s="149">
        <v>20000</v>
      </c>
    </row>
    <row r="65" spans="1:7" ht="18.600000000000001" customHeight="1" x14ac:dyDescent="0.3">
      <c r="A65" s="173">
        <v>2210404</v>
      </c>
      <c r="B65" s="175" t="s">
        <v>48</v>
      </c>
      <c r="C65" s="41">
        <v>5000</v>
      </c>
      <c r="D65" s="41">
        <v>21000</v>
      </c>
      <c r="E65" s="41">
        <v>0</v>
      </c>
      <c r="F65" s="176">
        <f t="shared" si="0"/>
        <v>0</v>
      </c>
      <c r="G65" s="149">
        <v>15000</v>
      </c>
    </row>
    <row r="66" spans="1:7" s="171" customFormat="1" ht="19.2" customHeight="1" x14ac:dyDescent="0.3">
      <c r="A66" s="173">
        <v>2210901</v>
      </c>
      <c r="B66" s="175" t="s">
        <v>49</v>
      </c>
      <c r="C66" s="41">
        <v>40000</v>
      </c>
      <c r="D66" s="41">
        <v>80000</v>
      </c>
      <c r="E66" s="41">
        <v>84531.69</v>
      </c>
      <c r="F66" s="176">
        <f t="shared" si="0"/>
        <v>105.6646125</v>
      </c>
      <c r="G66" s="149">
        <v>70000</v>
      </c>
    </row>
    <row r="67" spans="1:7" ht="19.2" customHeight="1" x14ac:dyDescent="0.3">
      <c r="A67" s="173">
        <v>2210902</v>
      </c>
      <c r="B67" s="175" t="s">
        <v>50</v>
      </c>
      <c r="C67" s="41">
        <v>20000</v>
      </c>
      <c r="D67" s="41">
        <v>20000</v>
      </c>
      <c r="E67" s="41">
        <v>10000</v>
      </c>
      <c r="F67" s="176">
        <f t="shared" si="0"/>
        <v>50</v>
      </c>
      <c r="G67" s="149">
        <v>50000</v>
      </c>
    </row>
    <row r="68" spans="1:7" ht="19.95" customHeight="1" x14ac:dyDescent="0.3">
      <c r="A68" s="173">
        <v>2210711</v>
      </c>
      <c r="B68" s="175" t="s">
        <v>236</v>
      </c>
      <c r="C68" s="41">
        <v>20000</v>
      </c>
      <c r="D68" s="41">
        <v>20000</v>
      </c>
      <c r="E68" s="41">
        <v>0</v>
      </c>
      <c r="F68" s="176">
        <f t="shared" si="0"/>
        <v>0</v>
      </c>
      <c r="G68" s="149">
        <v>20000</v>
      </c>
    </row>
    <row r="69" spans="1:7" ht="18.600000000000001" customHeight="1" x14ac:dyDescent="0.3">
      <c r="A69" s="173">
        <v>2721102</v>
      </c>
      <c r="B69" s="175" t="s">
        <v>51</v>
      </c>
      <c r="C69" s="41"/>
      <c r="D69" s="41"/>
      <c r="E69" s="41"/>
      <c r="F69" s="176"/>
      <c r="G69" s="149">
        <v>20000</v>
      </c>
    </row>
    <row r="70" spans="1:7" ht="18" customHeight="1" x14ac:dyDescent="0.3">
      <c r="A70" s="173">
        <v>2821007</v>
      </c>
      <c r="B70" s="175" t="s">
        <v>52</v>
      </c>
      <c r="C70" s="41">
        <v>5000</v>
      </c>
      <c r="D70" s="41">
        <v>300</v>
      </c>
      <c r="E70" s="41">
        <v>0</v>
      </c>
      <c r="F70" s="176"/>
      <c r="G70" s="149">
        <v>10000</v>
      </c>
    </row>
    <row r="71" spans="1:7" ht="18" customHeight="1" x14ac:dyDescent="0.3">
      <c r="A71" s="173">
        <v>2821019</v>
      </c>
      <c r="B71" s="175" t="s">
        <v>53</v>
      </c>
      <c r="C71" s="41"/>
      <c r="D71" s="41"/>
      <c r="E71" s="41"/>
      <c r="F71" s="176"/>
      <c r="G71" s="149">
        <v>20000</v>
      </c>
    </row>
    <row r="72" spans="1:7" s="171" customFormat="1" ht="18.600000000000001" customHeight="1" x14ac:dyDescent="0.3">
      <c r="A72" s="173">
        <v>2821009</v>
      </c>
      <c r="B72" s="175" t="s">
        <v>54</v>
      </c>
      <c r="C72" s="41">
        <v>41000</v>
      </c>
      <c r="D72" s="41">
        <v>100000</v>
      </c>
      <c r="E72" s="41">
        <v>104505.31</v>
      </c>
      <c r="F72" s="176">
        <f t="shared" si="0"/>
        <v>104.50531000000001</v>
      </c>
      <c r="G72" s="149">
        <v>150000</v>
      </c>
    </row>
    <row r="73" spans="1:7" ht="18.600000000000001" customHeight="1" x14ac:dyDescent="0.3">
      <c r="A73" s="173">
        <v>2210401</v>
      </c>
      <c r="B73" s="175" t="s">
        <v>249</v>
      </c>
      <c r="C73" s="41">
        <v>3503.6</v>
      </c>
      <c r="D73" s="41">
        <v>3000</v>
      </c>
      <c r="E73" s="41">
        <v>0</v>
      </c>
      <c r="F73" s="176">
        <f t="shared" ref="F73:F130" si="2">E73/D73*100</f>
        <v>0</v>
      </c>
      <c r="G73" s="149">
        <v>10000</v>
      </c>
    </row>
    <row r="74" spans="1:7" s="171" customFormat="1" ht="17.399999999999999" customHeight="1" x14ac:dyDescent="0.3">
      <c r="A74" s="173">
        <v>2731103</v>
      </c>
      <c r="B74" s="175" t="s">
        <v>293</v>
      </c>
      <c r="C74" s="41">
        <v>30000</v>
      </c>
      <c r="D74" s="41">
        <v>5000</v>
      </c>
      <c r="E74" s="41">
        <v>21351.4</v>
      </c>
      <c r="F74" s="176">
        <f t="shared" si="2"/>
        <v>427.02800000000008</v>
      </c>
      <c r="G74" s="153">
        <v>0</v>
      </c>
    </row>
    <row r="75" spans="1:7" ht="18" customHeight="1" x14ac:dyDescent="0.3">
      <c r="A75" s="173">
        <v>2210407</v>
      </c>
      <c r="B75" s="175" t="s">
        <v>203</v>
      </c>
      <c r="C75" s="41">
        <v>3500</v>
      </c>
      <c r="D75" s="41">
        <v>3500</v>
      </c>
      <c r="E75" s="41">
        <v>0</v>
      </c>
      <c r="F75" s="176">
        <f t="shared" si="2"/>
        <v>0</v>
      </c>
      <c r="G75" s="149">
        <v>10000</v>
      </c>
    </row>
    <row r="76" spans="1:7" ht="18.600000000000001" customHeight="1" x14ac:dyDescent="0.3">
      <c r="A76" s="173">
        <v>2821010</v>
      </c>
      <c r="B76" s="175" t="s">
        <v>237</v>
      </c>
      <c r="C76" s="41">
        <v>70000</v>
      </c>
      <c r="D76" s="41"/>
      <c r="E76" s="41"/>
      <c r="F76" s="176"/>
      <c r="G76" s="149">
        <v>50000</v>
      </c>
    </row>
    <row r="77" spans="1:7" ht="18" customHeight="1" x14ac:dyDescent="0.3">
      <c r="A77" s="184"/>
      <c r="B77" s="178" t="s">
        <v>55</v>
      </c>
      <c r="C77" s="150">
        <f>SUM(C57:C76)</f>
        <v>268003.59999999998</v>
      </c>
      <c r="D77" s="154">
        <f>SUM(D57:D76)</f>
        <v>310800</v>
      </c>
      <c r="E77" s="154">
        <f>SUM(E57:E76)</f>
        <v>222741.28</v>
      </c>
      <c r="F77" s="176">
        <f t="shared" si="2"/>
        <v>71.667078507078514</v>
      </c>
      <c r="G77" s="155">
        <f>SUM(G57:G76)</f>
        <v>675000</v>
      </c>
    </row>
    <row r="78" spans="1:7" ht="18" customHeight="1" x14ac:dyDescent="0.3">
      <c r="A78" s="184"/>
      <c r="B78" s="183" t="s">
        <v>58</v>
      </c>
      <c r="C78" s="41"/>
      <c r="D78" s="41"/>
      <c r="E78" s="41"/>
      <c r="F78" s="176"/>
      <c r="G78" s="158"/>
    </row>
    <row r="79" spans="1:7" ht="18" customHeight="1" x14ac:dyDescent="0.3">
      <c r="A79" s="173">
        <v>2210801</v>
      </c>
      <c r="B79" s="175" t="s">
        <v>59</v>
      </c>
      <c r="C79" s="41">
        <v>0</v>
      </c>
      <c r="D79" s="41">
        <v>0</v>
      </c>
      <c r="E79" s="41">
        <v>0</v>
      </c>
      <c r="F79" s="176"/>
      <c r="G79" s="149">
        <v>30000</v>
      </c>
    </row>
    <row r="80" spans="1:7" ht="18.600000000000001" customHeight="1" x14ac:dyDescent="0.3">
      <c r="A80" s="173">
        <v>2210802</v>
      </c>
      <c r="B80" s="175" t="s">
        <v>60</v>
      </c>
      <c r="C80" s="41">
        <v>0</v>
      </c>
      <c r="D80" s="41">
        <v>0</v>
      </c>
      <c r="E80" s="41">
        <v>0</v>
      </c>
      <c r="F80" s="176"/>
      <c r="G80" s="149">
        <v>100000</v>
      </c>
    </row>
    <row r="81" spans="1:7" s="171" customFormat="1" ht="14.4" x14ac:dyDescent="0.3">
      <c r="A81" s="173">
        <v>2210901</v>
      </c>
      <c r="B81" s="175" t="s">
        <v>204</v>
      </c>
      <c r="C81" s="41">
        <v>30000</v>
      </c>
      <c r="D81" s="41">
        <v>12000</v>
      </c>
      <c r="E81" s="41">
        <v>24716</v>
      </c>
      <c r="F81" s="176">
        <f t="shared" si="2"/>
        <v>205.96666666666667</v>
      </c>
      <c r="G81" s="149">
        <v>0</v>
      </c>
    </row>
    <row r="82" spans="1:7" ht="17.399999999999999" customHeight="1" x14ac:dyDescent="0.3">
      <c r="A82" s="173">
        <v>2210901</v>
      </c>
      <c r="B82" s="175" t="s">
        <v>61</v>
      </c>
      <c r="C82" s="41"/>
      <c r="D82" s="41"/>
      <c r="E82" s="41"/>
      <c r="F82" s="176"/>
      <c r="G82" s="153">
        <v>800</v>
      </c>
    </row>
    <row r="83" spans="1:7" s="171" customFormat="1" ht="16.95" customHeight="1" x14ac:dyDescent="0.3">
      <c r="A83" s="173">
        <v>2211201</v>
      </c>
      <c r="B83" s="175" t="s">
        <v>205</v>
      </c>
      <c r="C83" s="41">
        <v>10000</v>
      </c>
      <c r="D83" s="41">
        <v>65000</v>
      </c>
      <c r="E83" s="41">
        <v>42160</v>
      </c>
      <c r="F83" s="176">
        <f t="shared" si="2"/>
        <v>64.861538461538458</v>
      </c>
      <c r="G83" s="153">
        <v>0</v>
      </c>
    </row>
    <row r="84" spans="1:7" ht="18.600000000000001" customHeight="1" x14ac:dyDescent="0.3">
      <c r="A84" s="173">
        <v>2210904</v>
      </c>
      <c r="B84" s="175" t="s">
        <v>62</v>
      </c>
      <c r="C84" s="41">
        <v>25000</v>
      </c>
      <c r="D84" s="41"/>
      <c r="E84" s="41">
        <v>0</v>
      </c>
      <c r="F84" s="176"/>
      <c r="G84" s="159">
        <v>50000</v>
      </c>
    </row>
    <row r="85" spans="1:7" ht="19.2" customHeight="1" x14ac:dyDescent="0.3">
      <c r="A85" s="173">
        <v>2210511</v>
      </c>
      <c r="B85" s="175" t="s">
        <v>200</v>
      </c>
      <c r="C85" s="41">
        <v>55000</v>
      </c>
      <c r="D85" s="41">
        <v>25000</v>
      </c>
      <c r="E85" s="41">
        <v>0</v>
      </c>
      <c r="F85" s="176">
        <f t="shared" si="2"/>
        <v>0</v>
      </c>
      <c r="G85" s="149">
        <v>80000</v>
      </c>
    </row>
    <row r="86" spans="1:7" ht="19.95" customHeight="1" x14ac:dyDescent="0.3">
      <c r="A86" s="173"/>
      <c r="B86" s="185" t="s">
        <v>64</v>
      </c>
      <c r="C86" s="150">
        <f>SUM(C79:C85)</f>
        <v>120000</v>
      </c>
      <c r="D86" s="150">
        <f>SUM(D79:D85)</f>
        <v>102000</v>
      </c>
      <c r="E86" s="150">
        <f>SUM(E79:E85)</f>
        <v>66876</v>
      </c>
      <c r="F86" s="176">
        <f t="shared" si="2"/>
        <v>65.564705882352939</v>
      </c>
      <c r="G86" s="151">
        <f>SUM(G79:G85)</f>
        <v>260800</v>
      </c>
    </row>
    <row r="87" spans="1:7" ht="19.95" customHeight="1" x14ac:dyDescent="0.3">
      <c r="A87" s="173">
        <v>2210904</v>
      </c>
      <c r="B87" s="183" t="s">
        <v>63</v>
      </c>
      <c r="C87" s="41"/>
      <c r="D87" s="41"/>
      <c r="E87" s="41"/>
      <c r="F87" s="176"/>
      <c r="G87" s="149"/>
    </row>
    <row r="88" spans="1:7" ht="19.95" customHeight="1" x14ac:dyDescent="0.3">
      <c r="A88" s="173"/>
      <c r="B88" s="175" t="s">
        <v>74</v>
      </c>
      <c r="C88" s="41">
        <v>13000</v>
      </c>
      <c r="D88" s="41">
        <v>13000</v>
      </c>
      <c r="E88" s="41">
        <v>9100</v>
      </c>
      <c r="F88" s="176">
        <f t="shared" si="2"/>
        <v>70</v>
      </c>
      <c r="G88" s="153">
        <v>10000</v>
      </c>
    </row>
    <row r="89" spans="1:7" ht="18.600000000000001" customHeight="1" x14ac:dyDescent="0.3">
      <c r="A89" s="173"/>
      <c r="B89" s="175" t="s">
        <v>75</v>
      </c>
      <c r="C89" s="41">
        <v>10000</v>
      </c>
      <c r="D89" s="41">
        <v>10000</v>
      </c>
      <c r="E89" s="41">
        <v>0</v>
      </c>
      <c r="F89" s="176">
        <f t="shared" si="2"/>
        <v>0</v>
      </c>
      <c r="G89" s="153">
        <v>10000</v>
      </c>
    </row>
    <row r="90" spans="1:7" ht="18.600000000000001" customHeight="1" x14ac:dyDescent="0.3">
      <c r="A90" s="173"/>
      <c r="B90" s="175" t="s">
        <v>76</v>
      </c>
      <c r="C90" s="41">
        <v>15000</v>
      </c>
      <c r="D90" s="41">
        <v>15000</v>
      </c>
      <c r="E90" s="41">
        <v>1910</v>
      </c>
      <c r="F90" s="176">
        <f t="shared" si="2"/>
        <v>12.733333333333333</v>
      </c>
      <c r="G90" s="153">
        <v>10000</v>
      </c>
    </row>
    <row r="91" spans="1:7" ht="21.6" customHeight="1" x14ac:dyDescent="0.3">
      <c r="A91" s="173"/>
      <c r="B91" s="175" t="s">
        <v>77</v>
      </c>
      <c r="C91" s="41">
        <v>10000</v>
      </c>
      <c r="D91" s="41">
        <v>10000</v>
      </c>
      <c r="E91" s="41">
        <v>0</v>
      </c>
      <c r="F91" s="176">
        <f t="shared" si="2"/>
        <v>0</v>
      </c>
      <c r="G91" s="153">
        <v>10000</v>
      </c>
    </row>
    <row r="92" spans="1:7" ht="21.6" customHeight="1" x14ac:dyDescent="0.3">
      <c r="A92" s="173"/>
      <c r="B92" s="175" t="s">
        <v>80</v>
      </c>
      <c r="C92" s="41">
        <v>10000</v>
      </c>
      <c r="D92" s="41">
        <v>10000</v>
      </c>
      <c r="E92" s="41"/>
      <c r="F92" s="176">
        <f t="shared" si="2"/>
        <v>0</v>
      </c>
      <c r="G92" s="153">
        <v>5000</v>
      </c>
    </row>
    <row r="93" spans="1:7" ht="18.600000000000001" customHeight="1" x14ac:dyDescent="0.3">
      <c r="A93" s="173"/>
      <c r="B93" s="175" t="s">
        <v>81</v>
      </c>
      <c r="C93" s="41">
        <v>15000</v>
      </c>
      <c r="D93" s="41">
        <v>15000</v>
      </c>
      <c r="E93" s="41"/>
      <c r="F93" s="176">
        <f t="shared" si="2"/>
        <v>0</v>
      </c>
      <c r="G93" s="153">
        <v>5000</v>
      </c>
    </row>
    <row r="94" spans="1:7" ht="15.6" customHeight="1" x14ac:dyDescent="0.3">
      <c r="A94" s="173"/>
      <c r="B94" s="175" t="s">
        <v>82</v>
      </c>
      <c r="C94" s="128">
        <v>20000</v>
      </c>
      <c r="D94" s="41">
        <v>20000</v>
      </c>
      <c r="E94" s="41"/>
      <c r="F94" s="176">
        <f t="shared" si="2"/>
        <v>0</v>
      </c>
      <c r="G94" s="153">
        <v>5000</v>
      </c>
    </row>
    <row r="95" spans="1:7" s="171" customFormat="1" ht="16.2" customHeight="1" x14ac:dyDescent="0.3">
      <c r="A95" s="173"/>
      <c r="B95" s="175" t="s">
        <v>206</v>
      </c>
      <c r="C95" s="128">
        <v>410000</v>
      </c>
      <c r="D95" s="41">
        <v>270000</v>
      </c>
      <c r="E95" s="41">
        <v>268767.95</v>
      </c>
      <c r="F95" s="176">
        <f t="shared" si="2"/>
        <v>99.543685185185197</v>
      </c>
      <c r="G95" s="153">
        <v>5000</v>
      </c>
    </row>
    <row r="96" spans="1:7" ht="21" customHeight="1" x14ac:dyDescent="0.3">
      <c r="A96" s="173"/>
      <c r="B96" s="175" t="s">
        <v>207</v>
      </c>
      <c r="C96" s="128">
        <v>5000</v>
      </c>
      <c r="D96" s="41">
        <v>5000</v>
      </c>
      <c r="E96" s="41"/>
      <c r="F96" s="176">
        <f t="shared" si="2"/>
        <v>0</v>
      </c>
      <c r="G96" s="153">
        <v>5000</v>
      </c>
    </row>
    <row r="97" spans="1:9" ht="18.600000000000001" customHeight="1" x14ac:dyDescent="0.3">
      <c r="A97" s="173"/>
      <c r="B97" s="175" t="s">
        <v>83</v>
      </c>
      <c r="C97" s="41">
        <v>10000</v>
      </c>
      <c r="D97" s="41">
        <v>10000</v>
      </c>
      <c r="E97" s="41"/>
      <c r="F97" s="176">
        <f t="shared" si="2"/>
        <v>0</v>
      </c>
      <c r="G97" s="153">
        <v>5000</v>
      </c>
    </row>
    <row r="98" spans="1:9" ht="19.2" customHeight="1" x14ac:dyDescent="0.3">
      <c r="A98" s="173"/>
      <c r="B98" s="175" t="s">
        <v>78</v>
      </c>
      <c r="C98" s="41">
        <v>22500</v>
      </c>
      <c r="D98" s="41">
        <v>22500</v>
      </c>
      <c r="E98" s="41"/>
      <c r="F98" s="176">
        <f t="shared" si="2"/>
        <v>0</v>
      </c>
      <c r="G98" s="153">
        <v>5000</v>
      </c>
    </row>
    <row r="99" spans="1:9" ht="21.6" customHeight="1" x14ac:dyDescent="0.3">
      <c r="A99" s="173"/>
      <c r="B99" s="175" t="s">
        <v>196</v>
      </c>
      <c r="C99" s="41">
        <v>10000</v>
      </c>
      <c r="D99" s="41">
        <v>10000</v>
      </c>
      <c r="E99" s="41"/>
      <c r="F99" s="176">
        <f t="shared" si="2"/>
        <v>0</v>
      </c>
      <c r="G99" s="153">
        <v>5000</v>
      </c>
    </row>
    <row r="100" spans="1:9" s="171" customFormat="1" ht="21.6" customHeight="1" x14ac:dyDescent="0.3">
      <c r="A100" s="173"/>
      <c r="B100" s="175" t="s">
        <v>294</v>
      </c>
      <c r="C100" s="41">
        <v>10000</v>
      </c>
      <c r="D100" s="41"/>
      <c r="E100" s="41">
        <v>2386.98</v>
      </c>
      <c r="F100" s="176"/>
      <c r="G100" s="153"/>
    </row>
    <row r="101" spans="1:9" ht="20.399999999999999" customHeight="1" x14ac:dyDescent="0.3">
      <c r="A101" s="173"/>
      <c r="B101" s="175" t="s">
        <v>79</v>
      </c>
      <c r="C101" s="41">
        <v>10000</v>
      </c>
      <c r="D101" s="41">
        <v>20000</v>
      </c>
      <c r="E101" s="41"/>
      <c r="F101" s="176">
        <f t="shared" si="2"/>
        <v>0</v>
      </c>
      <c r="G101" s="153">
        <v>5000</v>
      </c>
    </row>
    <row r="102" spans="1:9" ht="15.6" customHeight="1" x14ac:dyDescent="0.3">
      <c r="A102" s="186"/>
      <c r="B102" s="178" t="s">
        <v>84</v>
      </c>
      <c r="C102" s="154">
        <f>SUM(C88:C101)</f>
        <v>570500</v>
      </c>
      <c r="D102" s="154">
        <f>SUM(D88:D101)</f>
        <v>430500</v>
      </c>
      <c r="E102" s="154">
        <f>SUM(E88:E101)</f>
        <v>282164.93</v>
      </c>
      <c r="F102" s="176">
        <f t="shared" si="2"/>
        <v>65.543537746806038</v>
      </c>
      <c r="G102" s="155">
        <f>SUM(G88:G101)</f>
        <v>85000</v>
      </c>
    </row>
    <row r="103" spans="1:9" ht="19.2" customHeight="1" x14ac:dyDescent="0.3">
      <c r="A103" s="173">
        <v>26311</v>
      </c>
      <c r="B103" s="183" t="s">
        <v>56</v>
      </c>
      <c r="C103" s="41"/>
      <c r="D103" s="41"/>
      <c r="E103" s="41"/>
      <c r="F103" s="176"/>
      <c r="G103" s="149"/>
    </row>
    <row r="104" spans="1:9" ht="17.399999999999999" customHeight="1" x14ac:dyDescent="0.3">
      <c r="A104" s="173">
        <v>3111354</v>
      </c>
      <c r="B104" s="175" t="s">
        <v>197</v>
      </c>
      <c r="C104" s="41">
        <v>200000</v>
      </c>
      <c r="D104" s="41">
        <v>200000</v>
      </c>
      <c r="E104" s="41">
        <v>0</v>
      </c>
      <c r="F104" s="176">
        <f t="shared" si="2"/>
        <v>0</v>
      </c>
      <c r="G104" s="149">
        <v>0</v>
      </c>
    </row>
    <row r="105" spans="1:9" ht="21.6" customHeight="1" x14ac:dyDescent="0.3">
      <c r="A105" s="173">
        <v>3111153</v>
      </c>
      <c r="B105" s="175" t="s">
        <v>198</v>
      </c>
      <c r="C105" s="41">
        <v>200000</v>
      </c>
      <c r="D105" s="41">
        <v>200000</v>
      </c>
      <c r="E105" s="41">
        <v>0</v>
      </c>
      <c r="F105" s="176">
        <f t="shared" si="2"/>
        <v>0</v>
      </c>
      <c r="G105" s="149">
        <v>0</v>
      </c>
    </row>
    <row r="106" spans="1:9" ht="21.6" customHeight="1" x14ac:dyDescent="0.3">
      <c r="A106" s="173"/>
      <c r="B106" s="175"/>
      <c r="C106" s="41"/>
      <c r="D106" s="41"/>
      <c r="E106" s="41"/>
      <c r="F106" s="176"/>
      <c r="G106" s="149">
        <v>210000</v>
      </c>
    </row>
    <row r="107" spans="1:9" ht="15.6" customHeight="1" x14ac:dyDescent="0.3">
      <c r="A107" s="173"/>
      <c r="B107" s="175"/>
      <c r="C107" s="41"/>
      <c r="D107" s="41"/>
      <c r="E107" s="41"/>
      <c r="F107" s="176"/>
      <c r="G107" s="149">
        <v>210000</v>
      </c>
    </row>
    <row r="108" spans="1:9" ht="18" customHeight="1" x14ac:dyDescent="0.3">
      <c r="A108" s="184"/>
      <c r="B108" s="178" t="s">
        <v>57</v>
      </c>
      <c r="C108" s="150">
        <f>SUM(C104:C107)</f>
        <v>400000</v>
      </c>
      <c r="D108" s="150">
        <f>SUM(D104:D107)</f>
        <v>400000</v>
      </c>
      <c r="E108" s="150">
        <f>SUM(E104:E107)</f>
        <v>0</v>
      </c>
      <c r="F108" s="176">
        <f t="shared" si="2"/>
        <v>0</v>
      </c>
      <c r="G108" s="151">
        <v>420000</v>
      </c>
    </row>
    <row r="109" spans="1:9" ht="21.6" customHeight="1" x14ac:dyDescent="0.3">
      <c r="A109" s="184"/>
      <c r="B109" s="182" t="s">
        <v>65</v>
      </c>
      <c r="C109" s="150">
        <f>C108+C102+C86+C77+C55+C47+C39+C32+C23+C14</f>
        <v>2000000</v>
      </c>
      <c r="D109" s="150">
        <v>2036500</v>
      </c>
      <c r="E109" s="150">
        <f>SUM(E102+E86+E77+E55+E47+E39+E32+E23+E14)</f>
        <v>1250141.21</v>
      </c>
      <c r="F109" s="176">
        <f t="shared" si="2"/>
        <v>61.386752271053282</v>
      </c>
      <c r="G109" s="160">
        <f>G108+G102+G86+G77+G55+G47+G39+G32+G23+G14</f>
        <v>2350300</v>
      </c>
    </row>
    <row r="110" spans="1:9" ht="21.6" customHeight="1" x14ac:dyDescent="0.3">
      <c r="A110" s="184"/>
      <c r="B110" s="187" t="s">
        <v>85</v>
      </c>
      <c r="C110" s="150"/>
      <c r="D110" s="150"/>
      <c r="E110" s="150"/>
      <c r="F110" s="176"/>
      <c r="G110" s="161"/>
    </row>
    <row r="111" spans="1:9" ht="21.6" customHeight="1" x14ac:dyDescent="0.3">
      <c r="A111" s="184"/>
      <c r="B111" s="183" t="s">
        <v>251</v>
      </c>
      <c r="C111" s="41"/>
      <c r="D111" s="41"/>
      <c r="E111" s="41"/>
      <c r="F111" s="176"/>
      <c r="G111" s="162"/>
    </row>
    <row r="112" spans="1:9" ht="21.6" customHeight="1" x14ac:dyDescent="0.3">
      <c r="A112" s="184"/>
      <c r="B112" s="175" t="s">
        <v>281</v>
      </c>
      <c r="C112" s="41">
        <v>6914197</v>
      </c>
      <c r="D112" s="41">
        <v>6914197</v>
      </c>
      <c r="E112" s="41">
        <v>5307995.91</v>
      </c>
      <c r="F112" s="176">
        <f t="shared" si="2"/>
        <v>76.769520885794833</v>
      </c>
      <c r="G112" s="163">
        <v>7605616.7000000002</v>
      </c>
      <c r="I112" s="36"/>
    </row>
    <row r="113" spans="1:11" ht="21.6" customHeight="1" x14ac:dyDescent="0.3">
      <c r="A113" s="181"/>
      <c r="B113" s="178" t="s">
        <v>250</v>
      </c>
      <c r="C113" s="157"/>
      <c r="D113" s="157"/>
      <c r="E113" s="157"/>
      <c r="F113" s="176"/>
      <c r="G113" s="164"/>
      <c r="I113" s="36"/>
    </row>
    <row r="114" spans="1:11" ht="21.6" customHeight="1" x14ac:dyDescent="0.3">
      <c r="A114" s="165"/>
      <c r="B114" s="136" t="s">
        <v>282</v>
      </c>
      <c r="C114" s="41"/>
      <c r="D114" s="41"/>
      <c r="E114" s="41"/>
      <c r="F114" s="176"/>
      <c r="G114" s="149"/>
      <c r="I114" s="36"/>
    </row>
    <row r="115" spans="1:11" ht="21.6" customHeight="1" x14ac:dyDescent="0.3">
      <c r="A115" s="165"/>
      <c r="B115" s="131" t="s">
        <v>1</v>
      </c>
      <c r="C115" s="132">
        <v>2590902.5299999998</v>
      </c>
      <c r="D115" s="41">
        <v>3024902.57</v>
      </c>
      <c r="E115" s="41">
        <v>1452144.57</v>
      </c>
      <c r="F115" s="176">
        <f t="shared" si="2"/>
        <v>48.006325373977255</v>
      </c>
      <c r="G115" s="149">
        <f>D115*1.1</f>
        <v>3327392.827</v>
      </c>
      <c r="J115" s="35"/>
    </row>
    <row r="116" spans="1:11" ht="16.95" customHeight="1" x14ac:dyDescent="0.3">
      <c r="A116" s="165"/>
      <c r="B116" s="131" t="s">
        <v>2</v>
      </c>
      <c r="C116" s="41">
        <v>350000</v>
      </c>
      <c r="D116" s="41">
        <v>1000000</v>
      </c>
      <c r="E116" s="41">
        <v>630546.14</v>
      </c>
      <c r="F116" s="176">
        <f t="shared" si="2"/>
        <v>63.054614000000001</v>
      </c>
      <c r="G116" s="149">
        <f t="shared" ref="G116:G130" si="3">D116*1.1</f>
        <v>1100000</v>
      </c>
      <c r="J116" s="35"/>
    </row>
    <row r="117" spans="1:11" ht="18.600000000000001" customHeight="1" x14ac:dyDescent="0.3">
      <c r="A117" s="165"/>
      <c r="B117" s="131" t="s">
        <v>3</v>
      </c>
      <c r="C117" s="41"/>
      <c r="D117" s="41"/>
      <c r="E117" s="41"/>
      <c r="F117" s="176"/>
      <c r="G117" s="149">
        <f t="shared" si="3"/>
        <v>0</v>
      </c>
    </row>
    <row r="118" spans="1:11" ht="19.2" customHeight="1" x14ac:dyDescent="0.3">
      <c r="A118" s="165"/>
      <c r="B118" s="131" t="s">
        <v>4</v>
      </c>
      <c r="C118" s="41">
        <v>717586</v>
      </c>
      <c r="D118" s="41">
        <v>717586</v>
      </c>
      <c r="E118" s="41">
        <v>0</v>
      </c>
      <c r="F118" s="176">
        <f t="shared" si="2"/>
        <v>0</v>
      </c>
      <c r="G118" s="149">
        <f t="shared" si="3"/>
        <v>789344.60000000009</v>
      </c>
      <c r="J118" s="35"/>
    </row>
    <row r="119" spans="1:11" ht="19.2" customHeight="1" x14ac:dyDescent="0.3">
      <c r="A119" s="133"/>
      <c r="B119" s="134" t="s">
        <v>253</v>
      </c>
      <c r="C119" s="157">
        <f>SUM(C115:C118)</f>
        <v>3658488.53</v>
      </c>
      <c r="D119" s="157"/>
      <c r="E119" s="157"/>
      <c r="F119" s="176"/>
      <c r="G119" s="149">
        <f t="shared" si="3"/>
        <v>0</v>
      </c>
      <c r="K119" s="35"/>
    </row>
    <row r="120" spans="1:11" ht="21.6" customHeight="1" x14ac:dyDescent="0.3">
      <c r="A120" s="165"/>
      <c r="B120" s="166" t="s">
        <v>252</v>
      </c>
      <c r="C120" s="41"/>
      <c r="D120" s="41"/>
      <c r="E120" s="132"/>
      <c r="F120" s="176"/>
      <c r="G120" s="149">
        <f t="shared" si="3"/>
        <v>0</v>
      </c>
      <c r="I120" s="35"/>
    </row>
    <row r="121" spans="1:11" ht="21.6" customHeight="1" x14ac:dyDescent="0.3">
      <c r="A121" s="165"/>
      <c r="B121" s="131" t="s">
        <v>1</v>
      </c>
      <c r="C121" s="41"/>
      <c r="D121" s="41"/>
      <c r="E121" s="41"/>
      <c r="F121" s="176"/>
      <c r="G121" s="149">
        <f t="shared" si="3"/>
        <v>0</v>
      </c>
    </row>
    <row r="122" spans="1:11" ht="18.600000000000001" customHeight="1" x14ac:dyDescent="0.3">
      <c r="A122" s="165"/>
      <c r="B122" s="131" t="s">
        <v>2</v>
      </c>
      <c r="C122" s="41"/>
      <c r="D122" s="41"/>
      <c r="E122" s="41"/>
      <c r="F122" s="176"/>
      <c r="G122" s="149">
        <f t="shared" si="3"/>
        <v>0</v>
      </c>
    </row>
    <row r="123" spans="1:11" ht="17.399999999999999" customHeight="1" x14ac:dyDescent="0.3">
      <c r="A123" s="165"/>
      <c r="B123" s="131" t="s">
        <v>283</v>
      </c>
      <c r="C123" s="41">
        <v>101420.1</v>
      </c>
      <c r="D123" s="41">
        <v>230000</v>
      </c>
      <c r="E123" s="41">
        <v>128808</v>
      </c>
      <c r="F123" s="176">
        <f t="shared" si="2"/>
        <v>56.003478260869564</v>
      </c>
      <c r="G123" s="149">
        <f t="shared" si="3"/>
        <v>253000.00000000003</v>
      </c>
    </row>
    <row r="124" spans="1:11" ht="17.399999999999999" customHeight="1" x14ac:dyDescent="0.3">
      <c r="A124" s="165"/>
      <c r="B124" s="131" t="s">
        <v>87</v>
      </c>
      <c r="C124" s="41">
        <v>50000</v>
      </c>
      <c r="D124" s="41">
        <v>0</v>
      </c>
      <c r="E124" s="41"/>
      <c r="F124" s="176"/>
      <c r="G124" s="149">
        <f t="shared" si="3"/>
        <v>0</v>
      </c>
    </row>
    <row r="125" spans="1:11" ht="22.95" customHeight="1" x14ac:dyDescent="0.3">
      <c r="A125" s="165"/>
      <c r="B125" s="131" t="s">
        <v>5</v>
      </c>
      <c r="C125" s="41"/>
      <c r="D125" s="41"/>
      <c r="E125" s="41"/>
      <c r="F125" s="176"/>
      <c r="G125" s="149">
        <f t="shared" si="3"/>
        <v>0</v>
      </c>
    </row>
    <row r="126" spans="1:11" ht="20.399999999999999" customHeight="1" x14ac:dyDescent="0.3">
      <c r="A126" s="165"/>
      <c r="B126" s="131" t="s">
        <v>86</v>
      </c>
      <c r="C126" s="41">
        <v>30000</v>
      </c>
      <c r="D126" s="41">
        <v>65000</v>
      </c>
      <c r="E126" s="41"/>
      <c r="F126" s="176">
        <f t="shared" si="2"/>
        <v>0</v>
      </c>
      <c r="G126" s="149">
        <f t="shared" si="3"/>
        <v>71500</v>
      </c>
    </row>
    <row r="127" spans="1:11" ht="20.399999999999999" customHeight="1" x14ac:dyDescent="0.3">
      <c r="A127" s="165"/>
      <c r="B127" s="135" t="s">
        <v>6</v>
      </c>
      <c r="C127" s="41">
        <v>143000</v>
      </c>
      <c r="D127" s="41">
        <v>183000</v>
      </c>
      <c r="E127" s="41">
        <v>40010</v>
      </c>
      <c r="F127" s="176">
        <f t="shared" si="2"/>
        <v>21.863387978142075</v>
      </c>
      <c r="G127" s="149">
        <f t="shared" si="3"/>
        <v>201300.00000000003</v>
      </c>
    </row>
    <row r="128" spans="1:11" ht="21.6" customHeight="1" x14ac:dyDescent="0.3">
      <c r="A128" s="133"/>
      <c r="B128" s="134" t="s">
        <v>254</v>
      </c>
      <c r="C128" s="157"/>
      <c r="D128" s="157"/>
      <c r="E128" s="157"/>
      <c r="F128" s="176"/>
      <c r="G128" s="149"/>
    </row>
    <row r="129" spans="1:7" ht="22.2" customHeight="1" x14ac:dyDescent="0.3">
      <c r="A129" s="167"/>
      <c r="B129" s="136" t="s">
        <v>7</v>
      </c>
      <c r="C129" s="41"/>
      <c r="D129" s="41"/>
      <c r="E129" s="41"/>
      <c r="F129" s="176"/>
      <c r="G129" s="149"/>
    </row>
    <row r="130" spans="1:7" ht="21.6" customHeight="1" thickBot="1" x14ac:dyDescent="0.35">
      <c r="A130" s="168"/>
      <c r="B130" s="137" t="s">
        <v>8</v>
      </c>
      <c r="C130" s="169">
        <f>SUM(C127+C126+C124+C123+C118+C116+C115+C112+C109)</f>
        <v>12897105.629999999</v>
      </c>
      <c r="D130" s="169">
        <f>SUM(D127+D123+D118+D116+D115+D112+D109+D126)</f>
        <v>14171185.57</v>
      </c>
      <c r="E130" s="169">
        <f>SUM(E123+E116+E115+E112+E109+E127)</f>
        <v>8809645.8300000001</v>
      </c>
      <c r="F130" s="176">
        <f t="shared" si="2"/>
        <v>62.165905502287487</v>
      </c>
      <c r="G130" s="149">
        <f t="shared" si="3"/>
        <v>15588304.127000002</v>
      </c>
    </row>
    <row r="131" spans="1:7" ht="15.6" x14ac:dyDescent="0.3">
      <c r="G131" s="3"/>
    </row>
    <row r="132" spans="1:7" ht="15.6" x14ac:dyDescent="0.3">
      <c r="G132" s="3"/>
    </row>
    <row r="133" spans="1:7" ht="15.6" x14ac:dyDescent="0.3">
      <c r="G133" s="3"/>
    </row>
    <row r="134" spans="1:7" ht="15.6" x14ac:dyDescent="0.3">
      <c r="G134" s="3"/>
    </row>
    <row r="135" spans="1:7" ht="15.6" x14ac:dyDescent="0.3">
      <c r="G135" s="3"/>
    </row>
    <row r="136" spans="1:7" ht="15.6" x14ac:dyDescent="0.3">
      <c r="G136" s="3"/>
    </row>
    <row r="137" spans="1:7" ht="15.6" x14ac:dyDescent="0.3">
      <c r="G137" s="3"/>
    </row>
    <row r="138" spans="1:7" ht="15.6" x14ac:dyDescent="0.3">
      <c r="G138" s="3"/>
    </row>
    <row r="139" spans="1:7" ht="15.6" x14ac:dyDescent="0.3">
      <c r="G139" s="3"/>
    </row>
    <row r="140" spans="1:7" ht="15.6" x14ac:dyDescent="0.3">
      <c r="G140" s="3"/>
    </row>
    <row r="141" spans="1:7" ht="15.6" x14ac:dyDescent="0.3">
      <c r="G141" s="3"/>
    </row>
    <row r="142" spans="1:7" ht="15.6" x14ac:dyDescent="0.3">
      <c r="G142" s="3"/>
    </row>
    <row r="143" spans="1:7" ht="15.6" x14ac:dyDescent="0.3">
      <c r="G143" s="3"/>
    </row>
    <row r="144" spans="1:7" ht="15.6" x14ac:dyDescent="0.3">
      <c r="G144" s="3"/>
    </row>
    <row r="145" spans="7:7" ht="21.6" customHeight="1" x14ac:dyDescent="0.3">
      <c r="G145" s="3"/>
    </row>
    <row r="146" spans="7:7" ht="21.6" customHeight="1" x14ac:dyDescent="0.3">
      <c r="G146" s="3"/>
    </row>
    <row r="147" spans="7:7" ht="21.6" customHeight="1" x14ac:dyDescent="0.3">
      <c r="G147" s="3"/>
    </row>
    <row r="148" spans="7:7" ht="21.6" customHeight="1" x14ac:dyDescent="0.3">
      <c r="G148" s="3"/>
    </row>
    <row r="149" spans="7:7" ht="21.6" customHeight="1" x14ac:dyDescent="0.3">
      <c r="G149" s="3"/>
    </row>
    <row r="150" spans="7:7" ht="21.6" customHeight="1" x14ac:dyDescent="0.3">
      <c r="G150" s="3"/>
    </row>
    <row r="151" spans="7:7" ht="21.6" customHeight="1" x14ac:dyDescent="0.3">
      <c r="G151" s="3"/>
    </row>
    <row r="152" spans="7:7" ht="21.6" customHeight="1" x14ac:dyDescent="0.3">
      <c r="G152" s="3"/>
    </row>
    <row r="153" spans="7:7" ht="21.6" customHeight="1" x14ac:dyDescent="0.3">
      <c r="G153" s="3"/>
    </row>
    <row r="154" spans="7:7" ht="21.6" customHeight="1" x14ac:dyDescent="0.3">
      <c r="G154" s="3"/>
    </row>
    <row r="155" spans="7:7" ht="21.6" customHeight="1" x14ac:dyDescent="0.3">
      <c r="G155" s="3"/>
    </row>
    <row r="156" spans="7:7" ht="21.6" customHeight="1" x14ac:dyDescent="0.3">
      <c r="G156" s="3"/>
    </row>
    <row r="157" spans="7:7" ht="21.6" customHeight="1" x14ac:dyDescent="0.3">
      <c r="G157" s="3"/>
    </row>
    <row r="158" spans="7:7" ht="21.6" customHeight="1" x14ac:dyDescent="0.3">
      <c r="G158" s="3"/>
    </row>
    <row r="159" spans="7:7" ht="21.6" customHeight="1" x14ac:dyDescent="0.3">
      <c r="G159" s="3"/>
    </row>
    <row r="160" spans="7:7" ht="21.6" customHeight="1" x14ac:dyDescent="0.3">
      <c r="G160" s="3"/>
    </row>
  </sheetData>
  <mergeCells count="4">
    <mergeCell ref="A4:G4"/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0"/>
  <sheetViews>
    <sheetView topLeftCell="A7" workbookViewId="0">
      <selection activeCell="A4" sqref="A4:G4"/>
    </sheetView>
  </sheetViews>
  <sheetFormatPr defaultRowHeight="14.4" x14ac:dyDescent="0.3"/>
  <cols>
    <col min="1" max="1" width="9.88671875" bestFit="1" customWidth="1"/>
    <col min="2" max="2" width="43.6640625" customWidth="1"/>
    <col min="3" max="3" width="17.6640625" style="36" customWidth="1"/>
    <col min="4" max="4" width="17.33203125" style="36" customWidth="1"/>
    <col min="5" max="5" width="17.5546875" style="36" customWidth="1"/>
    <col min="6" max="6" width="12.33203125" customWidth="1"/>
    <col min="7" max="7" width="13.44140625" customWidth="1"/>
    <col min="9" max="9" width="21.33203125" customWidth="1"/>
    <col min="10" max="12" width="11.109375" bestFit="1" customWidth="1"/>
  </cols>
  <sheetData>
    <row r="1" spans="1:7" ht="20.399999999999999" x14ac:dyDescent="0.35">
      <c r="A1" s="188" t="s">
        <v>66</v>
      </c>
      <c r="B1" s="188"/>
      <c r="C1" s="188"/>
      <c r="D1" s="188"/>
      <c r="E1" s="188"/>
      <c r="F1" s="188"/>
      <c r="G1" s="188"/>
    </row>
    <row r="2" spans="1:7" ht="20.399999999999999" x14ac:dyDescent="0.35">
      <c r="A2" s="188" t="s">
        <v>298</v>
      </c>
      <c r="B2" s="188"/>
      <c r="C2" s="188"/>
      <c r="D2" s="188"/>
      <c r="E2" s="188"/>
      <c r="F2" s="188"/>
      <c r="G2" s="188"/>
    </row>
    <row r="3" spans="1:7" ht="20.399999999999999" x14ac:dyDescent="0.35">
      <c r="A3" s="188" t="s">
        <v>68</v>
      </c>
      <c r="B3" s="188"/>
      <c r="C3" s="188"/>
      <c r="D3" s="188"/>
      <c r="E3" s="188"/>
      <c r="F3" s="188"/>
      <c r="G3" s="188"/>
    </row>
    <row r="4" spans="1:7" ht="19.95" customHeight="1" thickBot="1" x14ac:dyDescent="0.4">
      <c r="A4" s="188"/>
      <c r="B4" s="188"/>
      <c r="C4" s="188"/>
      <c r="D4" s="188"/>
      <c r="E4" s="188"/>
      <c r="F4" s="188"/>
      <c r="G4" s="188"/>
    </row>
    <row r="5" spans="1:7" ht="84" customHeight="1" thickBot="1" x14ac:dyDescent="0.35">
      <c r="A5" s="138" t="s">
        <v>0</v>
      </c>
      <c r="B5" s="139" t="s">
        <v>297</v>
      </c>
      <c r="C5" s="140" t="s">
        <v>67</v>
      </c>
      <c r="D5" s="140" t="s">
        <v>285</v>
      </c>
      <c r="E5" s="140" t="s">
        <v>286</v>
      </c>
      <c r="F5" s="141" t="s">
        <v>287</v>
      </c>
      <c r="G5" s="142" t="s">
        <v>284</v>
      </c>
    </row>
    <row r="6" spans="1:7" ht="21" customHeight="1" x14ac:dyDescent="0.3">
      <c r="A6" s="143">
        <v>211</v>
      </c>
      <c r="B6" s="144" t="s">
        <v>69</v>
      </c>
      <c r="C6" s="145"/>
      <c r="D6" s="145"/>
      <c r="E6" s="145"/>
      <c r="F6" s="146"/>
      <c r="G6" s="147"/>
    </row>
    <row r="7" spans="1:7" x14ac:dyDescent="0.3">
      <c r="A7" s="173">
        <v>2111000</v>
      </c>
      <c r="B7" s="174" t="s">
        <v>9</v>
      </c>
      <c r="C7" s="41"/>
      <c r="D7" s="41"/>
      <c r="E7" s="41"/>
      <c r="F7" s="148"/>
      <c r="G7" s="149"/>
    </row>
    <row r="8" spans="1:7" s="171" customFormat="1" ht="17.399999999999999" customHeight="1" x14ac:dyDescent="0.3">
      <c r="A8" s="173">
        <v>2111102</v>
      </c>
      <c r="B8" s="175" t="s">
        <v>10</v>
      </c>
      <c r="C8" s="41">
        <v>100000</v>
      </c>
      <c r="D8" s="41">
        <v>100000</v>
      </c>
      <c r="E8" s="41">
        <v>71769.73</v>
      </c>
      <c r="F8" s="176">
        <f>E8/D8*100</f>
        <v>71.769729999999996</v>
      </c>
      <c r="G8" s="149">
        <v>100000</v>
      </c>
    </row>
    <row r="9" spans="1:7" s="38" customFormat="1" x14ac:dyDescent="0.3">
      <c r="A9" s="173">
        <v>2111248</v>
      </c>
      <c r="B9" s="175" t="s">
        <v>195</v>
      </c>
      <c r="C9" s="41">
        <v>120000</v>
      </c>
      <c r="D9" s="41">
        <v>100000</v>
      </c>
      <c r="E9" s="41"/>
      <c r="F9" s="176">
        <f t="shared" ref="F9:F72" si="0">E9/D9*100</f>
        <v>0</v>
      </c>
      <c r="G9" s="149">
        <v>10000</v>
      </c>
    </row>
    <row r="10" spans="1:7" x14ac:dyDescent="0.3">
      <c r="A10" s="173">
        <v>2121001</v>
      </c>
      <c r="B10" s="175" t="s">
        <v>11</v>
      </c>
      <c r="C10" s="41">
        <v>12000</v>
      </c>
      <c r="D10" s="41">
        <v>12000</v>
      </c>
      <c r="E10" s="41">
        <v>553.24</v>
      </c>
      <c r="F10" s="176">
        <f t="shared" si="0"/>
        <v>4.6103333333333341</v>
      </c>
      <c r="G10" s="149">
        <v>13500</v>
      </c>
    </row>
    <row r="11" spans="1:7" x14ac:dyDescent="0.3">
      <c r="A11" s="173">
        <v>2111243</v>
      </c>
      <c r="B11" s="175" t="s">
        <v>12</v>
      </c>
      <c r="C11" s="41"/>
      <c r="D11" s="41"/>
      <c r="E11" s="41">
        <v>0</v>
      </c>
      <c r="F11" s="176"/>
      <c r="G11" s="149">
        <v>70000</v>
      </c>
    </row>
    <row r="12" spans="1:7" s="170" customFormat="1" ht="28.2" x14ac:dyDescent="0.3">
      <c r="A12" s="173">
        <v>2121004</v>
      </c>
      <c r="B12" s="175" t="s">
        <v>296</v>
      </c>
      <c r="C12" s="41">
        <v>55000</v>
      </c>
      <c r="D12" s="41">
        <v>55000</v>
      </c>
      <c r="E12" s="41">
        <v>5464.8</v>
      </c>
      <c r="F12" s="176">
        <f t="shared" si="0"/>
        <v>9.9359999999999999</v>
      </c>
      <c r="G12" s="149">
        <v>44000</v>
      </c>
    </row>
    <row r="13" spans="1:7" s="170" customFormat="1" x14ac:dyDescent="0.3">
      <c r="A13" s="173">
        <v>2111244</v>
      </c>
      <c r="B13" s="175" t="s">
        <v>13</v>
      </c>
      <c r="C13" s="41"/>
      <c r="D13" s="41"/>
      <c r="E13" s="41"/>
      <c r="F13" s="176"/>
      <c r="G13" s="149">
        <v>70000</v>
      </c>
    </row>
    <row r="14" spans="1:7" x14ac:dyDescent="0.3">
      <c r="A14" s="177"/>
      <c r="B14" s="178" t="s">
        <v>14</v>
      </c>
      <c r="C14" s="150">
        <f>SUM(C8:C13)</f>
        <v>287000</v>
      </c>
      <c r="D14" s="150">
        <f>SUM(D6:D13)</f>
        <v>267000</v>
      </c>
      <c r="E14" s="150">
        <f>SUM(E6:E13)</f>
        <v>77787.77</v>
      </c>
      <c r="F14" s="176">
        <f t="shared" si="0"/>
        <v>29.133996254681648</v>
      </c>
      <c r="G14" s="151">
        <f>SUM(G6:G13)</f>
        <v>307500</v>
      </c>
    </row>
    <row r="15" spans="1:7" ht="19.2" customHeight="1" x14ac:dyDescent="0.3">
      <c r="A15" s="179">
        <v>221</v>
      </c>
      <c r="B15" s="174" t="s">
        <v>15</v>
      </c>
      <c r="C15" s="41"/>
      <c r="D15" s="41"/>
      <c r="E15" s="41"/>
      <c r="F15" s="176"/>
      <c r="G15" s="149"/>
    </row>
    <row r="16" spans="1:7" ht="19.95" customHeight="1" x14ac:dyDescent="0.3">
      <c r="A16" s="173">
        <v>2210500</v>
      </c>
      <c r="B16" s="174" t="s">
        <v>16</v>
      </c>
      <c r="C16" s="41"/>
      <c r="D16" s="41"/>
      <c r="E16" s="41"/>
      <c r="F16" s="176"/>
      <c r="G16" s="152"/>
    </row>
    <row r="17" spans="1:7" s="171" customFormat="1" ht="19.95" customHeight="1" x14ac:dyDescent="0.3">
      <c r="A17" s="173">
        <v>2210502</v>
      </c>
      <c r="B17" s="175" t="s">
        <v>17</v>
      </c>
      <c r="C17" s="41">
        <v>20000</v>
      </c>
      <c r="D17" s="41">
        <v>12000</v>
      </c>
      <c r="E17" s="41">
        <v>17539.5</v>
      </c>
      <c r="F17" s="176">
        <f t="shared" si="0"/>
        <v>146.16249999999999</v>
      </c>
      <c r="G17" s="149">
        <v>30000</v>
      </c>
    </row>
    <row r="18" spans="1:7" s="171" customFormat="1" ht="18.600000000000001" customHeight="1" x14ac:dyDescent="0.3">
      <c r="A18" s="173">
        <v>2210503</v>
      </c>
      <c r="B18" s="175" t="s">
        <v>71</v>
      </c>
      <c r="C18" s="41"/>
      <c r="D18" s="41"/>
      <c r="E18" s="41"/>
      <c r="F18" s="176"/>
      <c r="G18" s="149">
        <v>20000</v>
      </c>
    </row>
    <row r="19" spans="1:7" s="171" customFormat="1" x14ac:dyDescent="0.3">
      <c r="A19" s="173">
        <v>2210505</v>
      </c>
      <c r="B19" s="175" t="s">
        <v>70</v>
      </c>
      <c r="C19" s="41">
        <v>50000</v>
      </c>
      <c r="D19" s="41">
        <v>150000</v>
      </c>
      <c r="E19" s="41">
        <v>142021.92000000001</v>
      </c>
      <c r="F19" s="176">
        <f t="shared" si="0"/>
        <v>94.681280000000015</v>
      </c>
      <c r="G19" s="149">
        <v>80000</v>
      </c>
    </row>
    <row r="20" spans="1:7" s="171" customFormat="1" x14ac:dyDescent="0.3">
      <c r="A20" s="173">
        <v>2210509</v>
      </c>
      <c r="B20" s="180" t="s">
        <v>208</v>
      </c>
      <c r="C20" s="41">
        <v>20996.400000000001</v>
      </c>
      <c r="D20" s="41">
        <v>94000</v>
      </c>
      <c r="E20" s="41">
        <v>57957</v>
      </c>
      <c r="F20" s="176">
        <f t="shared" si="0"/>
        <v>61.6563829787234</v>
      </c>
      <c r="G20" s="149">
        <v>80000</v>
      </c>
    </row>
    <row r="21" spans="1:7" s="171" customFormat="1" x14ac:dyDescent="0.3">
      <c r="A21" s="173">
        <v>2210510</v>
      </c>
      <c r="B21" s="175" t="s">
        <v>288</v>
      </c>
      <c r="C21" s="41">
        <v>10000</v>
      </c>
      <c r="D21" s="41">
        <v>20000</v>
      </c>
      <c r="E21" s="41">
        <v>11000</v>
      </c>
      <c r="F21" s="176">
        <f t="shared" si="0"/>
        <v>55.000000000000007</v>
      </c>
      <c r="G21" s="149">
        <v>50000</v>
      </c>
    </row>
    <row r="22" spans="1:7" s="171" customFormat="1" x14ac:dyDescent="0.3">
      <c r="A22" s="173">
        <v>2210511</v>
      </c>
      <c r="B22" s="175" t="s">
        <v>72</v>
      </c>
      <c r="C22" s="41">
        <v>40000</v>
      </c>
      <c r="D22" s="41">
        <v>64000</v>
      </c>
      <c r="E22" s="41">
        <v>90853.55</v>
      </c>
      <c r="F22" s="176">
        <f t="shared" si="0"/>
        <v>141.95867187499999</v>
      </c>
      <c r="G22" s="149">
        <v>80000</v>
      </c>
    </row>
    <row r="23" spans="1:7" ht="21" customHeight="1" x14ac:dyDescent="0.3">
      <c r="A23" s="181"/>
      <c r="B23" s="178" t="s">
        <v>18</v>
      </c>
      <c r="C23" s="150">
        <f>SUM(C17:C22)</f>
        <v>140996.4</v>
      </c>
      <c r="D23" s="150">
        <f>SUM(D16:D22)</f>
        <v>340000</v>
      </c>
      <c r="E23" s="150">
        <f>SUM(E16:E22)</f>
        <v>319371.97000000003</v>
      </c>
      <c r="F23" s="176">
        <f t="shared" si="0"/>
        <v>93.932932352941194</v>
      </c>
      <c r="G23" s="151">
        <f>SUM(G16:G22)</f>
        <v>340000</v>
      </c>
    </row>
    <row r="24" spans="1:7" x14ac:dyDescent="0.3">
      <c r="A24" s="173">
        <v>2210000</v>
      </c>
      <c r="B24" s="174" t="s">
        <v>19</v>
      </c>
      <c r="C24" s="41"/>
      <c r="D24" s="41"/>
      <c r="E24" s="41"/>
      <c r="F24" s="176"/>
      <c r="G24" s="149"/>
    </row>
    <row r="25" spans="1:7" x14ac:dyDescent="0.3">
      <c r="A25" s="173">
        <v>2210101</v>
      </c>
      <c r="B25" s="175" t="s">
        <v>20</v>
      </c>
      <c r="C25" s="41">
        <v>20000</v>
      </c>
      <c r="D25" s="41">
        <v>20000</v>
      </c>
      <c r="E25" s="41">
        <v>14082.05</v>
      </c>
      <c r="F25" s="176">
        <f t="shared" si="0"/>
        <v>70.410249999999991</v>
      </c>
      <c r="G25" s="149">
        <v>20000</v>
      </c>
    </row>
    <row r="26" spans="1:7" x14ac:dyDescent="0.3">
      <c r="A26" s="173">
        <v>2210101</v>
      </c>
      <c r="B26" s="175" t="s">
        <v>21</v>
      </c>
      <c r="C26" s="41">
        <v>25000</v>
      </c>
      <c r="D26" s="41">
        <v>25000</v>
      </c>
      <c r="E26" s="41">
        <v>0</v>
      </c>
      <c r="F26" s="176">
        <f t="shared" si="0"/>
        <v>0</v>
      </c>
      <c r="G26" s="149">
        <v>30000</v>
      </c>
    </row>
    <row r="27" spans="1:7" ht="16.2" customHeight="1" x14ac:dyDescent="0.3">
      <c r="A27" s="173">
        <v>2210102</v>
      </c>
      <c r="B27" s="175" t="s">
        <v>22</v>
      </c>
      <c r="C27" s="41">
        <v>2500</v>
      </c>
      <c r="D27" s="41">
        <v>14000</v>
      </c>
      <c r="E27" s="41">
        <v>12530.33</v>
      </c>
      <c r="F27" s="176">
        <f t="shared" si="0"/>
        <v>89.50235714285715</v>
      </c>
      <c r="G27" s="149">
        <v>15000</v>
      </c>
    </row>
    <row r="28" spans="1:7" ht="16.2" customHeight="1" x14ac:dyDescent="0.3">
      <c r="A28" s="173">
        <v>2210103</v>
      </c>
      <c r="B28" s="175" t="s">
        <v>295</v>
      </c>
      <c r="C28" s="172">
        <v>15000</v>
      </c>
      <c r="D28" s="41"/>
      <c r="E28" s="41">
        <v>44073.74</v>
      </c>
      <c r="F28" s="176"/>
      <c r="G28" s="149"/>
    </row>
    <row r="29" spans="1:7" ht="16.2" customHeight="1" x14ac:dyDescent="0.3">
      <c r="A29" s="173">
        <v>2210111</v>
      </c>
      <c r="B29" s="175" t="s">
        <v>199</v>
      </c>
      <c r="C29" s="41">
        <v>6000</v>
      </c>
      <c r="D29" s="41">
        <v>6000</v>
      </c>
      <c r="E29" s="41">
        <v>0</v>
      </c>
      <c r="F29" s="176">
        <f t="shared" si="0"/>
        <v>0</v>
      </c>
      <c r="G29" s="153">
        <v>0</v>
      </c>
    </row>
    <row r="30" spans="1:7" x14ac:dyDescent="0.3">
      <c r="A30" s="173">
        <v>2210122</v>
      </c>
      <c r="B30" s="175" t="s">
        <v>23</v>
      </c>
      <c r="C30" s="41">
        <v>10000</v>
      </c>
      <c r="D30" s="41">
        <v>20000</v>
      </c>
      <c r="E30" s="41">
        <v>11250</v>
      </c>
      <c r="F30" s="176">
        <f t="shared" si="0"/>
        <v>56.25</v>
      </c>
      <c r="G30" s="149">
        <v>20000</v>
      </c>
    </row>
    <row r="31" spans="1:7" x14ac:dyDescent="0.3">
      <c r="A31" s="173">
        <v>2211103</v>
      </c>
      <c r="B31" s="175" t="s">
        <v>24</v>
      </c>
      <c r="C31" s="172">
        <v>10000</v>
      </c>
      <c r="D31" s="41">
        <v>25000</v>
      </c>
      <c r="E31" s="41">
        <v>0</v>
      </c>
      <c r="F31" s="176">
        <f t="shared" si="0"/>
        <v>0</v>
      </c>
      <c r="G31" s="149">
        <v>10000</v>
      </c>
    </row>
    <row r="32" spans="1:7" x14ac:dyDescent="0.3">
      <c r="A32" s="181"/>
      <c r="B32" s="182" t="s">
        <v>25</v>
      </c>
      <c r="C32" s="154">
        <f>SUM(C25:C31)</f>
        <v>88500</v>
      </c>
      <c r="D32" s="154">
        <f>SUM(D25:D31)</f>
        <v>110000</v>
      </c>
      <c r="E32" s="154">
        <f>SUM(E25:E31)</f>
        <v>81936.12</v>
      </c>
      <c r="F32" s="176">
        <f t="shared" si="0"/>
        <v>74.487381818181817</v>
      </c>
      <c r="G32" s="155">
        <f>SUM(G25:G31)</f>
        <v>95000</v>
      </c>
    </row>
    <row r="33" spans="1:7" x14ac:dyDescent="0.3">
      <c r="A33" s="173">
        <v>2210200</v>
      </c>
      <c r="B33" s="183" t="s">
        <v>26</v>
      </c>
      <c r="C33" s="41"/>
      <c r="D33" s="41"/>
      <c r="E33" s="41"/>
      <c r="F33" s="176"/>
      <c r="G33" s="149"/>
    </row>
    <row r="34" spans="1:7" s="171" customFormat="1" x14ac:dyDescent="0.3">
      <c r="A34" s="173">
        <v>2210201</v>
      </c>
      <c r="B34" s="175" t="s">
        <v>27</v>
      </c>
      <c r="C34" s="41">
        <v>35000</v>
      </c>
      <c r="D34" s="41">
        <v>24000</v>
      </c>
      <c r="E34" s="41">
        <v>20700</v>
      </c>
      <c r="F34" s="176">
        <f t="shared" si="0"/>
        <v>86.25</v>
      </c>
      <c r="G34" s="149">
        <v>50000</v>
      </c>
    </row>
    <row r="35" spans="1:7" ht="16.95" customHeight="1" x14ac:dyDescent="0.3">
      <c r="A35" s="173">
        <v>2210202</v>
      </c>
      <c r="B35" s="175" t="s">
        <v>28</v>
      </c>
      <c r="C35" s="41">
        <v>6000</v>
      </c>
      <c r="D35" s="41">
        <v>2000</v>
      </c>
      <c r="E35" s="41">
        <v>0</v>
      </c>
      <c r="F35" s="176">
        <f t="shared" si="0"/>
        <v>0</v>
      </c>
      <c r="G35" s="149">
        <v>5000</v>
      </c>
    </row>
    <row r="36" spans="1:7" ht="17.399999999999999" customHeight="1" x14ac:dyDescent="0.3">
      <c r="A36" s="173">
        <v>2210203</v>
      </c>
      <c r="B36" s="175" t="s">
        <v>29</v>
      </c>
      <c r="C36" s="41">
        <v>0</v>
      </c>
      <c r="D36" s="41">
        <v>0</v>
      </c>
      <c r="E36" s="41">
        <v>2300</v>
      </c>
      <c r="F36" s="176"/>
      <c r="G36" s="149">
        <v>10000</v>
      </c>
    </row>
    <row r="37" spans="1:7" ht="16.95" customHeight="1" x14ac:dyDescent="0.3">
      <c r="A37" s="173">
        <v>2210204</v>
      </c>
      <c r="B37" s="175" t="s">
        <v>30</v>
      </c>
      <c r="C37" s="41">
        <v>4000</v>
      </c>
      <c r="D37" s="41">
        <v>2200</v>
      </c>
      <c r="E37" s="41">
        <v>962</v>
      </c>
      <c r="F37" s="176">
        <f t="shared" si="0"/>
        <v>43.727272727272727</v>
      </c>
      <c r="G37" s="149">
        <v>5000</v>
      </c>
    </row>
    <row r="38" spans="1:7" ht="16.95" customHeight="1" x14ac:dyDescent="0.3">
      <c r="A38" s="173">
        <v>2210301</v>
      </c>
      <c r="B38" s="175" t="s">
        <v>46</v>
      </c>
      <c r="C38" s="128"/>
      <c r="D38" s="41"/>
      <c r="E38" s="41"/>
      <c r="F38" s="176"/>
      <c r="G38" s="156">
        <v>10000</v>
      </c>
    </row>
    <row r="39" spans="1:7" ht="17.399999999999999" customHeight="1" x14ac:dyDescent="0.3">
      <c r="A39" s="181"/>
      <c r="B39" s="178" t="s">
        <v>31</v>
      </c>
      <c r="C39" s="154">
        <f>SUM(C34:C38)</f>
        <v>45000</v>
      </c>
      <c r="D39" s="154">
        <f>SUM(D34:D38)</f>
        <v>28200</v>
      </c>
      <c r="E39" s="154">
        <f>SUM(E34:E38)</f>
        <v>23962</v>
      </c>
      <c r="F39" s="176">
        <f t="shared" si="0"/>
        <v>84.971631205673759</v>
      </c>
      <c r="G39" s="155">
        <f>SUM(G34:G38)</f>
        <v>80000</v>
      </c>
    </row>
    <row r="40" spans="1:7" x14ac:dyDescent="0.3">
      <c r="A40" s="173">
        <v>2210600</v>
      </c>
      <c r="B40" s="183" t="s">
        <v>32</v>
      </c>
      <c r="C40" s="41"/>
      <c r="D40" s="41"/>
      <c r="E40" s="41"/>
      <c r="F40" s="176"/>
      <c r="G40" s="149"/>
    </row>
    <row r="41" spans="1:7" x14ac:dyDescent="0.3">
      <c r="A41" s="173">
        <v>2210603</v>
      </c>
      <c r="B41" s="175" t="s">
        <v>289</v>
      </c>
      <c r="C41" s="41">
        <v>5000</v>
      </c>
      <c r="D41" s="41">
        <v>5000</v>
      </c>
      <c r="E41" s="41">
        <v>1130</v>
      </c>
      <c r="F41" s="176">
        <f t="shared" si="0"/>
        <v>22.6</v>
      </c>
      <c r="G41" s="149">
        <v>5000</v>
      </c>
    </row>
    <row r="42" spans="1:7" x14ac:dyDescent="0.3">
      <c r="A42" s="173">
        <v>2210604</v>
      </c>
      <c r="B42" s="175" t="s">
        <v>290</v>
      </c>
      <c r="C42" s="41">
        <v>10000</v>
      </c>
      <c r="D42" s="41">
        <v>5000</v>
      </c>
      <c r="E42" s="41">
        <v>8030</v>
      </c>
      <c r="F42" s="176">
        <f t="shared" si="0"/>
        <v>160.60000000000002</v>
      </c>
      <c r="G42" s="149">
        <v>2000</v>
      </c>
    </row>
    <row r="43" spans="1:7" ht="15.6" customHeight="1" x14ac:dyDescent="0.3">
      <c r="A43" s="173">
        <v>2210605</v>
      </c>
      <c r="B43" s="175" t="s">
        <v>247</v>
      </c>
      <c r="C43" s="41"/>
      <c r="D43" s="41"/>
      <c r="E43" s="41"/>
      <c r="F43" s="176"/>
      <c r="G43" s="149">
        <v>5000</v>
      </c>
    </row>
    <row r="44" spans="1:7" x14ac:dyDescent="0.3">
      <c r="A44" s="173">
        <v>2210605</v>
      </c>
      <c r="B44" s="175" t="s">
        <v>33</v>
      </c>
      <c r="C44" s="41"/>
      <c r="D44" s="41"/>
      <c r="E44" s="41"/>
      <c r="F44" s="176"/>
      <c r="G44" s="149">
        <v>5000</v>
      </c>
    </row>
    <row r="45" spans="1:7" s="171" customFormat="1" x14ac:dyDescent="0.3">
      <c r="A45" s="173">
        <v>2210606</v>
      </c>
      <c r="B45" s="175" t="s">
        <v>291</v>
      </c>
      <c r="C45" s="41">
        <v>15000</v>
      </c>
      <c r="D45" s="41">
        <v>21000</v>
      </c>
      <c r="E45" s="41">
        <v>11592.5</v>
      </c>
      <c r="F45" s="176">
        <f t="shared" si="0"/>
        <v>55.202380952380949</v>
      </c>
      <c r="G45" s="149">
        <v>5000</v>
      </c>
    </row>
    <row r="46" spans="1:7" s="171" customFormat="1" x14ac:dyDescent="0.3">
      <c r="A46" s="173">
        <v>2210605</v>
      </c>
      <c r="B46" s="175" t="s">
        <v>246</v>
      </c>
      <c r="C46" s="41">
        <v>0</v>
      </c>
      <c r="D46" s="41">
        <v>0</v>
      </c>
      <c r="E46" s="41">
        <v>0</v>
      </c>
      <c r="F46" s="176"/>
      <c r="G46" s="149">
        <v>20000</v>
      </c>
    </row>
    <row r="47" spans="1:7" x14ac:dyDescent="0.3">
      <c r="A47" s="184"/>
      <c r="B47" s="178" t="s">
        <v>34</v>
      </c>
      <c r="C47" s="150">
        <f>SUM(C41:C46)</f>
        <v>30000</v>
      </c>
      <c r="D47" s="150">
        <f t="shared" ref="D47:G47" si="1">SUM(D41:D46)</f>
        <v>31000</v>
      </c>
      <c r="E47" s="150">
        <f t="shared" si="1"/>
        <v>20752.5</v>
      </c>
      <c r="F47" s="176">
        <f t="shared" si="0"/>
        <v>66.943548387096769</v>
      </c>
      <c r="G47" s="151">
        <f t="shared" si="1"/>
        <v>42000</v>
      </c>
    </row>
    <row r="48" spans="1:7" ht="21" customHeight="1" x14ac:dyDescent="0.3">
      <c r="A48" s="173">
        <v>2210700</v>
      </c>
      <c r="B48" s="183" t="s">
        <v>35</v>
      </c>
      <c r="C48" s="41"/>
      <c r="D48" s="41"/>
      <c r="E48" s="41"/>
      <c r="F48" s="176"/>
      <c r="G48" s="149"/>
    </row>
    <row r="49" spans="1:7" ht="24.75" customHeight="1" x14ac:dyDescent="0.3">
      <c r="A49" s="173">
        <v>2210710</v>
      </c>
      <c r="B49" s="175" t="s">
        <v>292</v>
      </c>
      <c r="C49" s="41">
        <v>5000</v>
      </c>
      <c r="D49" s="41">
        <v>5000</v>
      </c>
      <c r="E49" s="41">
        <v>14395</v>
      </c>
      <c r="F49" s="176">
        <f t="shared" si="0"/>
        <v>287.89999999999998</v>
      </c>
      <c r="G49" s="149">
        <v>15000</v>
      </c>
    </row>
    <row r="50" spans="1:7" x14ac:dyDescent="0.3">
      <c r="A50" s="173">
        <v>2210711</v>
      </c>
      <c r="B50" s="175" t="s">
        <v>36</v>
      </c>
      <c r="C50" s="41"/>
      <c r="D50" s="41"/>
      <c r="E50" s="41"/>
      <c r="F50" s="176"/>
      <c r="G50" s="149">
        <v>10000</v>
      </c>
    </row>
    <row r="51" spans="1:7" s="171" customFormat="1" x14ac:dyDescent="0.3">
      <c r="A51" s="173">
        <v>2210701</v>
      </c>
      <c r="B51" s="175" t="s">
        <v>201</v>
      </c>
      <c r="C51" s="41">
        <v>5000</v>
      </c>
      <c r="D51" s="41">
        <v>6000</v>
      </c>
      <c r="E51" s="41">
        <v>5413</v>
      </c>
      <c r="F51" s="176">
        <f t="shared" si="0"/>
        <v>90.216666666666669</v>
      </c>
      <c r="G51" s="149">
        <v>0</v>
      </c>
    </row>
    <row r="52" spans="1:7" s="171" customFormat="1" x14ac:dyDescent="0.3">
      <c r="A52" s="173">
        <v>2210702</v>
      </c>
      <c r="B52" s="175" t="s">
        <v>202</v>
      </c>
      <c r="C52" s="41">
        <v>40000</v>
      </c>
      <c r="D52" s="41">
        <v>100000</v>
      </c>
      <c r="E52" s="41">
        <v>134740.64000000001</v>
      </c>
      <c r="F52" s="176">
        <f t="shared" si="0"/>
        <v>134.74064000000001</v>
      </c>
      <c r="G52" s="149">
        <v>0</v>
      </c>
    </row>
    <row r="53" spans="1:7" x14ac:dyDescent="0.3">
      <c r="A53" s="173">
        <v>2210711</v>
      </c>
      <c r="B53" s="175" t="s">
        <v>236</v>
      </c>
      <c r="C53" s="41">
        <v>0</v>
      </c>
      <c r="D53" s="41">
        <v>0</v>
      </c>
      <c r="E53" s="41">
        <v>0</v>
      </c>
      <c r="F53" s="176"/>
      <c r="G53" s="149">
        <v>10000</v>
      </c>
    </row>
    <row r="54" spans="1:7" x14ac:dyDescent="0.3">
      <c r="A54" s="173">
        <v>2210711</v>
      </c>
      <c r="B54" s="175" t="s">
        <v>37</v>
      </c>
      <c r="C54" s="41"/>
      <c r="D54" s="41"/>
      <c r="E54" s="41"/>
      <c r="F54" s="176"/>
      <c r="G54" s="149">
        <v>10000</v>
      </c>
    </row>
    <row r="55" spans="1:7" ht="19.2" customHeight="1" x14ac:dyDescent="0.3">
      <c r="A55" s="181"/>
      <c r="B55" s="178" t="s">
        <v>73</v>
      </c>
      <c r="C55" s="154">
        <f>SUM(C49:C54)</f>
        <v>50000</v>
      </c>
      <c r="D55" s="157">
        <f>SUM(D49:D54)</f>
        <v>111000</v>
      </c>
      <c r="E55" s="154">
        <f>SUM(E49:E54)</f>
        <v>154548.64000000001</v>
      </c>
      <c r="F55" s="176">
        <f t="shared" si="0"/>
        <v>139.23300900900901</v>
      </c>
      <c r="G55" s="158">
        <f>SUM(G49:G54)</f>
        <v>45000</v>
      </c>
    </row>
    <row r="56" spans="1:7" x14ac:dyDescent="0.3">
      <c r="A56" s="173">
        <v>2211100</v>
      </c>
      <c r="B56" s="183" t="s">
        <v>38</v>
      </c>
      <c r="C56" s="41"/>
      <c r="D56" s="41"/>
      <c r="E56" s="41"/>
      <c r="F56" s="176"/>
      <c r="G56" s="149"/>
    </row>
    <row r="57" spans="1:7" s="171" customFormat="1" x14ac:dyDescent="0.3">
      <c r="A57" s="173">
        <v>2211101</v>
      </c>
      <c r="B57" s="175" t="s">
        <v>39</v>
      </c>
      <c r="C57" s="41">
        <v>5000</v>
      </c>
      <c r="D57" s="41">
        <v>5000</v>
      </c>
      <c r="E57" s="41">
        <v>2352.88</v>
      </c>
      <c r="F57" s="176">
        <f t="shared" si="0"/>
        <v>47.057600000000001</v>
      </c>
      <c r="G57" s="149">
        <v>10000</v>
      </c>
    </row>
    <row r="58" spans="1:7" x14ac:dyDescent="0.3">
      <c r="A58" s="173">
        <v>2210112</v>
      </c>
      <c r="B58" s="175" t="s">
        <v>40</v>
      </c>
      <c r="C58" s="41"/>
      <c r="D58" s="41"/>
      <c r="E58" s="41"/>
      <c r="F58" s="176"/>
      <c r="G58" s="149">
        <v>20000</v>
      </c>
    </row>
    <row r="59" spans="1:7" x14ac:dyDescent="0.3">
      <c r="A59" s="173">
        <v>2210113</v>
      </c>
      <c r="B59" s="175" t="s">
        <v>41</v>
      </c>
      <c r="C59" s="41">
        <v>18000</v>
      </c>
      <c r="D59" s="41">
        <v>50000</v>
      </c>
      <c r="E59" s="41"/>
      <c r="F59" s="176">
        <f t="shared" si="0"/>
        <v>0</v>
      </c>
      <c r="G59" s="149">
        <v>150000</v>
      </c>
    </row>
    <row r="60" spans="1:7" x14ac:dyDescent="0.3">
      <c r="A60" s="173">
        <v>2210118</v>
      </c>
      <c r="B60" s="175" t="s">
        <v>42</v>
      </c>
      <c r="C60" s="41"/>
      <c r="D60" s="41"/>
      <c r="E60" s="41"/>
      <c r="F60" s="176"/>
      <c r="G60" s="149">
        <v>10000</v>
      </c>
    </row>
    <row r="61" spans="1:7" x14ac:dyDescent="0.3">
      <c r="A61" s="173">
        <v>2210120</v>
      </c>
      <c r="B61" s="175" t="s">
        <v>43</v>
      </c>
      <c r="C61" s="41"/>
      <c r="D61" s="41"/>
      <c r="E61" s="41"/>
      <c r="F61" s="176"/>
      <c r="G61" s="149">
        <v>5000</v>
      </c>
    </row>
    <row r="62" spans="1:7" x14ac:dyDescent="0.3">
      <c r="A62" s="173">
        <v>2210104</v>
      </c>
      <c r="B62" s="175" t="s">
        <v>44</v>
      </c>
      <c r="C62" s="41"/>
      <c r="D62" s="41"/>
      <c r="E62" s="41"/>
      <c r="F62" s="176"/>
      <c r="G62" s="149">
        <v>5000</v>
      </c>
    </row>
    <row r="63" spans="1:7" x14ac:dyDescent="0.3">
      <c r="A63" s="173">
        <v>2210206</v>
      </c>
      <c r="B63" s="175" t="s">
        <v>45</v>
      </c>
      <c r="C63" s="41"/>
      <c r="D63" s="41"/>
      <c r="E63" s="41"/>
      <c r="F63" s="176"/>
      <c r="G63" s="149">
        <v>30000</v>
      </c>
    </row>
    <row r="64" spans="1:7" x14ac:dyDescent="0.3">
      <c r="A64" s="173">
        <v>2211304</v>
      </c>
      <c r="B64" s="175" t="s">
        <v>47</v>
      </c>
      <c r="C64" s="41">
        <v>7000</v>
      </c>
      <c r="D64" s="41">
        <v>3000</v>
      </c>
      <c r="E64" s="41">
        <v>0</v>
      </c>
      <c r="F64" s="176">
        <f t="shared" si="0"/>
        <v>0</v>
      </c>
      <c r="G64" s="149">
        <v>20000</v>
      </c>
    </row>
    <row r="65" spans="1:7" x14ac:dyDescent="0.3">
      <c r="A65" s="173">
        <v>2210404</v>
      </c>
      <c r="B65" s="175" t="s">
        <v>48</v>
      </c>
      <c r="C65" s="41">
        <v>5000</v>
      </c>
      <c r="D65" s="41">
        <v>21000</v>
      </c>
      <c r="E65" s="41">
        <v>0</v>
      </c>
      <c r="F65" s="176">
        <f t="shared" si="0"/>
        <v>0</v>
      </c>
      <c r="G65" s="149">
        <v>15000</v>
      </c>
    </row>
    <row r="66" spans="1:7" s="171" customFormat="1" x14ac:dyDescent="0.3">
      <c r="A66" s="173">
        <v>2210901</v>
      </c>
      <c r="B66" s="175" t="s">
        <v>49</v>
      </c>
      <c r="C66" s="41">
        <v>40000</v>
      </c>
      <c r="D66" s="41">
        <v>80000</v>
      </c>
      <c r="E66" s="41">
        <v>84531.69</v>
      </c>
      <c r="F66" s="176">
        <f t="shared" si="0"/>
        <v>105.6646125</v>
      </c>
      <c r="G66" s="149">
        <v>70000</v>
      </c>
    </row>
    <row r="67" spans="1:7" x14ac:dyDescent="0.3">
      <c r="A67" s="173">
        <v>2210902</v>
      </c>
      <c r="B67" s="175" t="s">
        <v>50</v>
      </c>
      <c r="C67" s="41">
        <v>20000</v>
      </c>
      <c r="D67" s="41">
        <v>20000</v>
      </c>
      <c r="E67" s="41">
        <v>10000</v>
      </c>
      <c r="F67" s="176">
        <f t="shared" si="0"/>
        <v>50</v>
      </c>
      <c r="G67" s="149">
        <v>50000</v>
      </c>
    </row>
    <row r="68" spans="1:7" x14ac:dyDescent="0.3">
      <c r="A68" s="173">
        <v>2210711</v>
      </c>
      <c r="B68" s="175" t="s">
        <v>236</v>
      </c>
      <c r="C68" s="41">
        <v>20000</v>
      </c>
      <c r="D68" s="41">
        <v>20000</v>
      </c>
      <c r="E68" s="41">
        <v>0</v>
      </c>
      <c r="F68" s="176">
        <f t="shared" si="0"/>
        <v>0</v>
      </c>
      <c r="G68" s="149">
        <v>20000</v>
      </c>
    </row>
    <row r="69" spans="1:7" x14ac:dyDescent="0.3">
      <c r="A69" s="173">
        <v>2721102</v>
      </c>
      <c r="B69" s="175" t="s">
        <v>51</v>
      </c>
      <c r="C69" s="41"/>
      <c r="D69" s="41"/>
      <c r="E69" s="41"/>
      <c r="F69" s="176"/>
      <c r="G69" s="149">
        <v>20000</v>
      </c>
    </row>
    <row r="70" spans="1:7" x14ac:dyDescent="0.3">
      <c r="A70" s="173">
        <v>2821007</v>
      </c>
      <c r="B70" s="175" t="s">
        <v>52</v>
      </c>
      <c r="C70" s="41">
        <v>5000</v>
      </c>
      <c r="D70" s="41">
        <v>300</v>
      </c>
      <c r="E70" s="41">
        <v>0</v>
      </c>
      <c r="F70" s="176"/>
      <c r="G70" s="149">
        <v>10000</v>
      </c>
    </row>
    <row r="71" spans="1:7" x14ac:dyDescent="0.3">
      <c r="A71" s="173">
        <v>2821019</v>
      </c>
      <c r="B71" s="175" t="s">
        <v>53</v>
      </c>
      <c r="C71" s="41"/>
      <c r="D71" s="41"/>
      <c r="E71" s="41"/>
      <c r="F71" s="176"/>
      <c r="G71" s="149">
        <v>20000</v>
      </c>
    </row>
    <row r="72" spans="1:7" s="171" customFormat="1" x14ac:dyDescent="0.3">
      <c r="A72" s="173">
        <v>2821009</v>
      </c>
      <c r="B72" s="175" t="s">
        <v>54</v>
      </c>
      <c r="C72" s="41">
        <v>41000</v>
      </c>
      <c r="D72" s="41">
        <v>100000</v>
      </c>
      <c r="E72" s="41">
        <v>104505.31</v>
      </c>
      <c r="F72" s="176">
        <f t="shared" si="0"/>
        <v>104.50531000000001</v>
      </c>
      <c r="G72" s="149">
        <v>150000</v>
      </c>
    </row>
    <row r="73" spans="1:7" x14ac:dyDescent="0.3">
      <c r="A73" s="173">
        <v>2210401</v>
      </c>
      <c r="B73" s="175" t="s">
        <v>249</v>
      </c>
      <c r="C73" s="41">
        <v>3503.6</v>
      </c>
      <c r="D73" s="41">
        <v>3000</v>
      </c>
      <c r="E73" s="41">
        <v>0</v>
      </c>
      <c r="F73" s="176">
        <f t="shared" ref="F73:F130" si="2">E73/D73*100</f>
        <v>0</v>
      </c>
      <c r="G73" s="149">
        <v>10000</v>
      </c>
    </row>
    <row r="74" spans="1:7" s="171" customFormat="1" x14ac:dyDescent="0.3">
      <c r="A74" s="173">
        <v>2731103</v>
      </c>
      <c r="B74" s="175" t="s">
        <v>293</v>
      </c>
      <c r="C74" s="41">
        <v>30000</v>
      </c>
      <c r="D74" s="41">
        <v>5000</v>
      </c>
      <c r="E74" s="41">
        <v>21351.4</v>
      </c>
      <c r="F74" s="176">
        <f t="shared" si="2"/>
        <v>427.02800000000008</v>
      </c>
      <c r="G74" s="153">
        <v>0</v>
      </c>
    </row>
    <row r="75" spans="1:7" x14ac:dyDescent="0.3">
      <c r="A75" s="173">
        <v>2210407</v>
      </c>
      <c r="B75" s="175" t="s">
        <v>203</v>
      </c>
      <c r="C75" s="41">
        <v>3500</v>
      </c>
      <c r="D75" s="41">
        <v>3500</v>
      </c>
      <c r="E75" s="41">
        <v>0</v>
      </c>
      <c r="F75" s="176">
        <f t="shared" si="2"/>
        <v>0</v>
      </c>
      <c r="G75" s="149">
        <v>10000</v>
      </c>
    </row>
    <row r="76" spans="1:7" x14ac:dyDescent="0.3">
      <c r="A76" s="173">
        <v>2821010</v>
      </c>
      <c r="B76" s="175" t="s">
        <v>237</v>
      </c>
      <c r="C76" s="41">
        <v>70000</v>
      </c>
      <c r="D76" s="41"/>
      <c r="E76" s="41"/>
      <c r="F76" s="176"/>
      <c r="G76" s="149">
        <v>50000</v>
      </c>
    </row>
    <row r="77" spans="1:7" x14ac:dyDescent="0.3">
      <c r="A77" s="184"/>
      <c r="B77" s="178" t="s">
        <v>55</v>
      </c>
      <c r="C77" s="150">
        <f>SUM(C57:C76)</f>
        <v>268003.59999999998</v>
      </c>
      <c r="D77" s="154">
        <f>SUM(D57:D76)</f>
        <v>310800</v>
      </c>
      <c r="E77" s="154">
        <f>SUM(E57:E76)</f>
        <v>222741.28</v>
      </c>
      <c r="F77" s="176">
        <f t="shared" si="2"/>
        <v>71.667078507078514</v>
      </c>
      <c r="G77" s="155">
        <f>SUM(G57:G76)</f>
        <v>675000</v>
      </c>
    </row>
    <row r="78" spans="1:7" x14ac:dyDescent="0.3">
      <c r="A78" s="184"/>
      <c r="B78" s="183" t="s">
        <v>58</v>
      </c>
      <c r="C78" s="41"/>
      <c r="D78" s="41"/>
      <c r="E78" s="41"/>
      <c r="F78" s="176"/>
      <c r="G78" s="158"/>
    </row>
    <row r="79" spans="1:7" x14ac:dyDescent="0.3">
      <c r="A79" s="173">
        <v>2210801</v>
      </c>
      <c r="B79" s="175" t="s">
        <v>59</v>
      </c>
      <c r="C79" s="41">
        <v>0</v>
      </c>
      <c r="D79" s="41">
        <v>0</v>
      </c>
      <c r="E79" s="41">
        <v>0</v>
      </c>
      <c r="F79" s="176"/>
      <c r="G79" s="149">
        <v>30000</v>
      </c>
    </row>
    <row r="80" spans="1:7" x14ac:dyDescent="0.3">
      <c r="A80" s="173">
        <v>2210802</v>
      </c>
      <c r="B80" s="175" t="s">
        <v>60</v>
      </c>
      <c r="C80" s="41">
        <v>0</v>
      </c>
      <c r="D80" s="41">
        <v>0</v>
      </c>
      <c r="E80" s="41">
        <v>0</v>
      </c>
      <c r="F80" s="176"/>
      <c r="G80" s="149">
        <v>100000</v>
      </c>
    </row>
    <row r="81" spans="1:7" s="171" customFormat="1" x14ac:dyDescent="0.3">
      <c r="A81" s="173">
        <v>2210901</v>
      </c>
      <c r="B81" s="175" t="s">
        <v>204</v>
      </c>
      <c r="C81" s="41">
        <v>30000</v>
      </c>
      <c r="D81" s="41">
        <v>12000</v>
      </c>
      <c r="E81" s="41">
        <v>24716</v>
      </c>
      <c r="F81" s="176">
        <f t="shared" si="2"/>
        <v>205.96666666666667</v>
      </c>
      <c r="G81" s="149">
        <v>0</v>
      </c>
    </row>
    <row r="82" spans="1:7" x14ac:dyDescent="0.3">
      <c r="A82" s="173">
        <v>2210901</v>
      </c>
      <c r="B82" s="175" t="s">
        <v>61</v>
      </c>
      <c r="C82" s="41"/>
      <c r="D82" s="41"/>
      <c r="E82" s="41"/>
      <c r="F82" s="176"/>
      <c r="G82" s="153">
        <v>800</v>
      </c>
    </row>
    <row r="83" spans="1:7" s="171" customFormat="1" x14ac:dyDescent="0.3">
      <c r="A83" s="173">
        <v>2211201</v>
      </c>
      <c r="B83" s="175" t="s">
        <v>205</v>
      </c>
      <c r="C83" s="41">
        <v>10000</v>
      </c>
      <c r="D83" s="41">
        <v>65000</v>
      </c>
      <c r="E83" s="41">
        <v>42160</v>
      </c>
      <c r="F83" s="176">
        <f t="shared" si="2"/>
        <v>64.861538461538458</v>
      </c>
      <c r="G83" s="153">
        <v>0</v>
      </c>
    </row>
    <row r="84" spans="1:7" x14ac:dyDescent="0.3">
      <c r="A84" s="173">
        <v>2210904</v>
      </c>
      <c r="B84" s="175" t="s">
        <v>62</v>
      </c>
      <c r="C84" s="41">
        <v>25000</v>
      </c>
      <c r="D84" s="41"/>
      <c r="E84" s="41">
        <v>0</v>
      </c>
      <c r="F84" s="176"/>
      <c r="G84" s="159">
        <v>50000</v>
      </c>
    </row>
    <row r="85" spans="1:7" x14ac:dyDescent="0.3">
      <c r="A85" s="173">
        <v>2210511</v>
      </c>
      <c r="B85" s="175" t="s">
        <v>200</v>
      </c>
      <c r="C85" s="41">
        <v>55000</v>
      </c>
      <c r="D85" s="41">
        <v>25000</v>
      </c>
      <c r="E85" s="41">
        <v>0</v>
      </c>
      <c r="F85" s="176">
        <f t="shared" si="2"/>
        <v>0</v>
      </c>
      <c r="G85" s="149">
        <v>80000</v>
      </c>
    </row>
    <row r="86" spans="1:7" x14ac:dyDescent="0.3">
      <c r="A86" s="173"/>
      <c r="B86" s="185" t="s">
        <v>64</v>
      </c>
      <c r="C86" s="150">
        <f>SUM(C79:C85)</f>
        <v>120000</v>
      </c>
      <c r="D86" s="150">
        <f>SUM(D79:D85)</f>
        <v>102000</v>
      </c>
      <c r="E86" s="150">
        <f>SUM(E79:E85)</f>
        <v>66876</v>
      </c>
      <c r="F86" s="176">
        <f t="shared" si="2"/>
        <v>65.564705882352939</v>
      </c>
      <c r="G86" s="151">
        <f>SUM(G79:G85)</f>
        <v>260800</v>
      </c>
    </row>
    <row r="87" spans="1:7" x14ac:dyDescent="0.3">
      <c r="A87" s="173">
        <v>2210904</v>
      </c>
      <c r="B87" s="183" t="s">
        <v>63</v>
      </c>
      <c r="C87" s="41"/>
      <c r="D87" s="41"/>
      <c r="E87" s="41"/>
      <c r="F87" s="176"/>
      <c r="G87" s="149"/>
    </row>
    <row r="88" spans="1:7" x14ac:dyDescent="0.3">
      <c r="A88" s="173"/>
      <c r="B88" s="175" t="s">
        <v>74</v>
      </c>
      <c r="C88" s="41">
        <v>13000</v>
      </c>
      <c r="D88" s="41">
        <v>13000</v>
      </c>
      <c r="E88" s="41">
        <v>9100</v>
      </c>
      <c r="F88" s="176">
        <f t="shared" si="2"/>
        <v>70</v>
      </c>
      <c r="G88" s="153">
        <v>10000</v>
      </c>
    </row>
    <row r="89" spans="1:7" x14ac:dyDescent="0.3">
      <c r="A89" s="173"/>
      <c r="B89" s="175" t="s">
        <v>75</v>
      </c>
      <c r="C89" s="41">
        <v>10000</v>
      </c>
      <c r="D89" s="41">
        <v>10000</v>
      </c>
      <c r="E89" s="41">
        <v>0</v>
      </c>
      <c r="F89" s="176">
        <f t="shared" si="2"/>
        <v>0</v>
      </c>
      <c r="G89" s="153">
        <v>10000</v>
      </c>
    </row>
    <row r="90" spans="1:7" x14ac:dyDescent="0.3">
      <c r="A90" s="173"/>
      <c r="B90" s="175" t="s">
        <v>76</v>
      </c>
      <c r="C90" s="41">
        <v>15000</v>
      </c>
      <c r="D90" s="41">
        <v>15000</v>
      </c>
      <c r="E90" s="41">
        <v>1910</v>
      </c>
      <c r="F90" s="176">
        <f t="shared" si="2"/>
        <v>12.733333333333333</v>
      </c>
      <c r="G90" s="153">
        <v>10000</v>
      </c>
    </row>
    <row r="91" spans="1:7" x14ac:dyDescent="0.3">
      <c r="A91" s="173"/>
      <c r="B91" s="175" t="s">
        <v>77</v>
      </c>
      <c r="C91" s="41">
        <v>10000</v>
      </c>
      <c r="D91" s="41">
        <v>10000</v>
      </c>
      <c r="E91" s="41">
        <v>0</v>
      </c>
      <c r="F91" s="176">
        <f t="shared" si="2"/>
        <v>0</v>
      </c>
      <c r="G91" s="153">
        <v>10000</v>
      </c>
    </row>
    <row r="92" spans="1:7" x14ac:dyDescent="0.3">
      <c r="A92" s="173"/>
      <c r="B92" s="175" t="s">
        <v>80</v>
      </c>
      <c r="C92" s="41">
        <v>10000</v>
      </c>
      <c r="D92" s="41">
        <v>10000</v>
      </c>
      <c r="E92" s="41"/>
      <c r="F92" s="176">
        <f t="shared" si="2"/>
        <v>0</v>
      </c>
      <c r="G92" s="153">
        <v>5000</v>
      </c>
    </row>
    <row r="93" spans="1:7" x14ac:dyDescent="0.3">
      <c r="A93" s="173"/>
      <c r="B93" s="175" t="s">
        <v>81</v>
      </c>
      <c r="C93" s="41">
        <v>15000</v>
      </c>
      <c r="D93" s="41">
        <v>15000</v>
      </c>
      <c r="E93" s="41"/>
      <c r="F93" s="176">
        <f t="shared" si="2"/>
        <v>0</v>
      </c>
      <c r="G93" s="153">
        <v>5000</v>
      </c>
    </row>
    <row r="94" spans="1:7" x14ac:dyDescent="0.3">
      <c r="A94" s="173"/>
      <c r="B94" s="175" t="s">
        <v>82</v>
      </c>
      <c r="C94" s="128">
        <v>20000</v>
      </c>
      <c r="D94" s="41">
        <v>20000</v>
      </c>
      <c r="E94" s="41"/>
      <c r="F94" s="176">
        <f t="shared" si="2"/>
        <v>0</v>
      </c>
      <c r="G94" s="153">
        <v>5000</v>
      </c>
    </row>
    <row r="95" spans="1:7" s="171" customFormat="1" x14ac:dyDescent="0.3">
      <c r="A95" s="173"/>
      <c r="B95" s="175" t="s">
        <v>206</v>
      </c>
      <c r="C95" s="128">
        <v>410000</v>
      </c>
      <c r="D95" s="41">
        <v>270000</v>
      </c>
      <c r="E95" s="41">
        <v>268767.95</v>
      </c>
      <c r="F95" s="176">
        <f t="shared" si="2"/>
        <v>99.543685185185197</v>
      </c>
      <c r="G95" s="153">
        <v>5000</v>
      </c>
    </row>
    <row r="96" spans="1:7" x14ac:dyDescent="0.3">
      <c r="A96" s="173"/>
      <c r="B96" s="175" t="s">
        <v>207</v>
      </c>
      <c r="C96" s="128">
        <v>5000</v>
      </c>
      <c r="D96" s="41">
        <v>5000</v>
      </c>
      <c r="E96" s="41"/>
      <c r="F96" s="176">
        <f t="shared" si="2"/>
        <v>0</v>
      </c>
      <c r="G96" s="153">
        <v>5000</v>
      </c>
    </row>
    <row r="97" spans="1:9" x14ac:dyDescent="0.3">
      <c r="A97" s="173"/>
      <c r="B97" s="175" t="s">
        <v>83</v>
      </c>
      <c r="C97" s="41">
        <v>10000</v>
      </c>
      <c r="D97" s="41">
        <v>10000</v>
      </c>
      <c r="E97" s="41"/>
      <c r="F97" s="176">
        <f t="shared" si="2"/>
        <v>0</v>
      </c>
      <c r="G97" s="153">
        <v>5000</v>
      </c>
    </row>
    <row r="98" spans="1:9" x14ac:dyDescent="0.3">
      <c r="A98" s="173"/>
      <c r="B98" s="175" t="s">
        <v>78</v>
      </c>
      <c r="C98" s="41">
        <v>22500</v>
      </c>
      <c r="D98" s="41">
        <v>22500</v>
      </c>
      <c r="E98" s="41"/>
      <c r="F98" s="176">
        <f t="shared" si="2"/>
        <v>0</v>
      </c>
      <c r="G98" s="153">
        <v>5000</v>
      </c>
    </row>
    <row r="99" spans="1:9" x14ac:dyDescent="0.3">
      <c r="A99" s="173"/>
      <c r="B99" s="175" t="s">
        <v>196</v>
      </c>
      <c r="C99" s="41">
        <v>10000</v>
      </c>
      <c r="D99" s="41">
        <v>10000</v>
      </c>
      <c r="E99" s="41"/>
      <c r="F99" s="176">
        <f t="shared" si="2"/>
        <v>0</v>
      </c>
      <c r="G99" s="153">
        <v>5000</v>
      </c>
    </row>
    <row r="100" spans="1:9" s="171" customFormat="1" x14ac:dyDescent="0.3">
      <c r="A100" s="173"/>
      <c r="B100" s="175" t="s">
        <v>294</v>
      </c>
      <c r="C100" s="41">
        <v>10000</v>
      </c>
      <c r="D100" s="41"/>
      <c r="E100" s="41">
        <v>2386.98</v>
      </c>
      <c r="F100" s="176"/>
      <c r="G100" s="153"/>
    </row>
    <row r="101" spans="1:9" x14ac:dyDescent="0.3">
      <c r="A101" s="173"/>
      <c r="B101" s="175" t="s">
        <v>79</v>
      </c>
      <c r="C101" s="41">
        <v>10000</v>
      </c>
      <c r="D101" s="41">
        <v>20000</v>
      </c>
      <c r="E101" s="41"/>
      <c r="F101" s="176">
        <f t="shared" si="2"/>
        <v>0</v>
      </c>
      <c r="G101" s="153">
        <v>5000</v>
      </c>
    </row>
    <row r="102" spans="1:9" x14ac:dyDescent="0.3">
      <c r="A102" s="186"/>
      <c r="B102" s="178" t="s">
        <v>84</v>
      </c>
      <c r="C102" s="154">
        <f>SUM(C88:C101)</f>
        <v>570500</v>
      </c>
      <c r="D102" s="154">
        <f>SUM(D88:D101)</f>
        <v>430500</v>
      </c>
      <c r="E102" s="154">
        <f>SUM(E88:E101)</f>
        <v>282164.93</v>
      </c>
      <c r="F102" s="176">
        <f t="shared" si="2"/>
        <v>65.543537746806038</v>
      </c>
      <c r="G102" s="155">
        <f>SUM(G88:G101)</f>
        <v>85000</v>
      </c>
    </row>
    <row r="103" spans="1:9" x14ac:dyDescent="0.3">
      <c r="A103" s="173">
        <v>26311</v>
      </c>
      <c r="B103" s="183" t="s">
        <v>56</v>
      </c>
      <c r="C103" s="41"/>
      <c r="D103" s="41"/>
      <c r="E103" s="41"/>
      <c r="F103" s="176"/>
      <c r="G103" s="149"/>
    </row>
    <row r="104" spans="1:9" x14ac:dyDescent="0.3">
      <c r="A104" s="173">
        <v>3111354</v>
      </c>
      <c r="B104" s="175" t="s">
        <v>197</v>
      </c>
      <c r="C104" s="41">
        <v>200000</v>
      </c>
      <c r="D104" s="41">
        <v>200000</v>
      </c>
      <c r="E104" s="41">
        <v>0</v>
      </c>
      <c r="F104" s="176">
        <f t="shared" si="2"/>
        <v>0</v>
      </c>
      <c r="G104" s="149">
        <v>0</v>
      </c>
    </row>
    <row r="105" spans="1:9" x14ac:dyDescent="0.3">
      <c r="A105" s="173">
        <v>3111153</v>
      </c>
      <c r="B105" s="175" t="s">
        <v>198</v>
      </c>
      <c r="C105" s="41">
        <v>200000</v>
      </c>
      <c r="D105" s="41">
        <v>200000</v>
      </c>
      <c r="E105" s="41">
        <v>0</v>
      </c>
      <c r="F105" s="176">
        <f t="shared" si="2"/>
        <v>0</v>
      </c>
      <c r="G105" s="149">
        <v>0</v>
      </c>
    </row>
    <row r="106" spans="1:9" x14ac:dyDescent="0.3">
      <c r="A106" s="173"/>
      <c r="B106" s="175"/>
      <c r="C106" s="41"/>
      <c r="D106" s="41"/>
      <c r="E106" s="41"/>
      <c r="F106" s="176"/>
      <c r="G106" s="149">
        <v>210000</v>
      </c>
    </row>
    <row r="107" spans="1:9" x14ac:dyDescent="0.3">
      <c r="A107" s="173"/>
      <c r="B107" s="175"/>
      <c r="C107" s="41"/>
      <c r="D107" s="41"/>
      <c r="E107" s="41"/>
      <c r="F107" s="176"/>
      <c r="G107" s="149">
        <v>210000</v>
      </c>
    </row>
    <row r="108" spans="1:9" x14ac:dyDescent="0.3">
      <c r="A108" s="184"/>
      <c r="B108" s="178" t="s">
        <v>57</v>
      </c>
      <c r="C108" s="150">
        <f>SUM(C104:C107)</f>
        <v>400000</v>
      </c>
      <c r="D108" s="150">
        <f>SUM(D104:D107)</f>
        <v>400000</v>
      </c>
      <c r="E108" s="150">
        <f>SUM(E104:E107)</f>
        <v>0</v>
      </c>
      <c r="F108" s="176">
        <f t="shared" si="2"/>
        <v>0</v>
      </c>
      <c r="G108" s="151">
        <v>420000</v>
      </c>
    </row>
    <row r="109" spans="1:9" x14ac:dyDescent="0.3">
      <c r="A109" s="184"/>
      <c r="B109" s="182" t="s">
        <v>65</v>
      </c>
      <c r="C109" s="150">
        <f>C108+C102+C86+C77+C55+C47+C39+C32+C23+C14</f>
        <v>2000000</v>
      </c>
      <c r="D109" s="150">
        <v>2036500</v>
      </c>
      <c r="E109" s="150">
        <f>SUM(E102+E86+E77+E55+E47+E39+E32+E23+E14)</f>
        <v>1250141.21</v>
      </c>
      <c r="F109" s="176">
        <f t="shared" si="2"/>
        <v>61.386752271053282</v>
      </c>
      <c r="G109" s="160">
        <f>G108+G102+G86+G77+G55+G47+G39+G32+G23+G14</f>
        <v>2350300</v>
      </c>
    </row>
    <row r="110" spans="1:9" x14ac:dyDescent="0.3">
      <c r="A110" s="184"/>
      <c r="B110" s="187" t="s">
        <v>85</v>
      </c>
      <c r="C110" s="150"/>
      <c r="D110" s="150"/>
      <c r="E110" s="150"/>
      <c r="F110" s="176"/>
      <c r="G110" s="161"/>
    </row>
    <row r="111" spans="1:9" x14ac:dyDescent="0.3">
      <c r="A111" s="184"/>
      <c r="B111" s="183" t="s">
        <v>251</v>
      </c>
      <c r="C111" s="41"/>
      <c r="D111" s="41"/>
      <c r="E111" s="41"/>
      <c r="F111" s="176"/>
      <c r="G111" s="162"/>
    </row>
    <row r="112" spans="1:9" x14ac:dyDescent="0.3">
      <c r="A112" s="184"/>
      <c r="B112" s="175" t="s">
        <v>281</v>
      </c>
      <c r="C112" s="41">
        <v>6914197</v>
      </c>
      <c r="D112" s="41">
        <v>6914197</v>
      </c>
      <c r="E112" s="41">
        <v>5307995.91</v>
      </c>
      <c r="F112" s="176">
        <f t="shared" si="2"/>
        <v>76.769520885794833</v>
      </c>
      <c r="G112" s="163">
        <v>7605616.7000000002</v>
      </c>
      <c r="I112" s="36"/>
    </row>
    <row r="113" spans="1:11" x14ac:dyDescent="0.3">
      <c r="A113" s="181"/>
      <c r="B113" s="178" t="s">
        <v>250</v>
      </c>
      <c r="C113" s="157"/>
      <c r="D113" s="157"/>
      <c r="E113" s="157"/>
      <c r="F113" s="176"/>
      <c r="G113" s="164"/>
      <c r="I113" s="36"/>
    </row>
    <row r="114" spans="1:11" x14ac:dyDescent="0.3">
      <c r="A114" s="165"/>
      <c r="B114" s="136" t="s">
        <v>282</v>
      </c>
      <c r="C114" s="41"/>
      <c r="D114" s="41"/>
      <c r="E114" s="41"/>
      <c r="F114" s="176"/>
      <c r="G114" s="149"/>
      <c r="I114" s="36"/>
    </row>
    <row r="115" spans="1:11" x14ac:dyDescent="0.3">
      <c r="A115" s="165"/>
      <c r="B115" s="131" t="s">
        <v>1</v>
      </c>
      <c r="C115" s="132">
        <v>2590902.5299999998</v>
      </c>
      <c r="D115" s="41">
        <v>3024902.57</v>
      </c>
      <c r="E115" s="41">
        <v>1452144.57</v>
      </c>
      <c r="F115" s="176">
        <f t="shared" si="2"/>
        <v>48.006325373977255</v>
      </c>
      <c r="G115" s="149">
        <f>D115*1.1</f>
        <v>3327392.827</v>
      </c>
      <c r="J115" s="35"/>
    </row>
    <row r="116" spans="1:11" x14ac:dyDescent="0.3">
      <c r="A116" s="165"/>
      <c r="B116" s="131" t="s">
        <v>2</v>
      </c>
      <c r="C116" s="41">
        <v>350000</v>
      </c>
      <c r="D116" s="41">
        <v>1000000</v>
      </c>
      <c r="E116" s="41">
        <v>630546.14</v>
      </c>
      <c r="F116" s="176">
        <f t="shared" si="2"/>
        <v>63.054614000000001</v>
      </c>
      <c r="G116" s="149">
        <f t="shared" ref="G116:G130" si="3">D116*1.1</f>
        <v>1100000</v>
      </c>
      <c r="J116" s="35"/>
    </row>
    <row r="117" spans="1:11" x14ac:dyDescent="0.3">
      <c r="A117" s="165"/>
      <c r="B117" s="131" t="s">
        <v>3</v>
      </c>
      <c r="C117" s="41"/>
      <c r="D117" s="41"/>
      <c r="E117" s="41"/>
      <c r="F117" s="176"/>
      <c r="G117" s="149">
        <f t="shared" si="3"/>
        <v>0</v>
      </c>
    </row>
    <row r="118" spans="1:11" x14ac:dyDescent="0.3">
      <c r="A118" s="165"/>
      <c r="B118" s="131" t="s">
        <v>4</v>
      </c>
      <c r="C118" s="41">
        <v>717586</v>
      </c>
      <c r="D118" s="41">
        <v>717586</v>
      </c>
      <c r="E118" s="41">
        <v>0</v>
      </c>
      <c r="F118" s="176">
        <f t="shared" si="2"/>
        <v>0</v>
      </c>
      <c r="G118" s="149">
        <f t="shared" si="3"/>
        <v>789344.60000000009</v>
      </c>
      <c r="J118" s="35"/>
    </row>
    <row r="119" spans="1:11" x14ac:dyDescent="0.3">
      <c r="A119" s="133"/>
      <c r="B119" s="134" t="s">
        <v>253</v>
      </c>
      <c r="C119" s="157">
        <f>SUM(C115:C118)</f>
        <v>3658488.53</v>
      </c>
      <c r="D119" s="157"/>
      <c r="E119" s="157"/>
      <c r="F119" s="176"/>
      <c r="G119" s="149">
        <f t="shared" si="3"/>
        <v>0</v>
      </c>
      <c r="K119" s="35"/>
    </row>
    <row r="120" spans="1:11" x14ac:dyDescent="0.3">
      <c r="A120" s="165"/>
      <c r="B120" s="166" t="s">
        <v>252</v>
      </c>
      <c r="C120" s="41"/>
      <c r="D120" s="41"/>
      <c r="E120" s="132"/>
      <c r="F120" s="176"/>
      <c r="G120" s="149">
        <f t="shared" si="3"/>
        <v>0</v>
      </c>
      <c r="I120" s="35"/>
    </row>
    <row r="121" spans="1:11" x14ac:dyDescent="0.3">
      <c r="A121" s="165"/>
      <c r="B121" s="131" t="s">
        <v>1</v>
      </c>
      <c r="C121" s="41"/>
      <c r="D121" s="41"/>
      <c r="E121" s="41"/>
      <c r="F121" s="176"/>
      <c r="G121" s="149">
        <f t="shared" si="3"/>
        <v>0</v>
      </c>
    </row>
    <row r="122" spans="1:11" x14ac:dyDescent="0.3">
      <c r="A122" s="165"/>
      <c r="B122" s="131" t="s">
        <v>2</v>
      </c>
      <c r="C122" s="41"/>
      <c r="D122" s="41"/>
      <c r="E122" s="41"/>
      <c r="F122" s="176"/>
      <c r="G122" s="149">
        <f t="shared" si="3"/>
        <v>0</v>
      </c>
    </row>
    <row r="123" spans="1:11" x14ac:dyDescent="0.3">
      <c r="A123" s="165"/>
      <c r="B123" s="131" t="s">
        <v>283</v>
      </c>
      <c r="C123" s="41">
        <v>101420.1</v>
      </c>
      <c r="D123" s="41">
        <v>230000</v>
      </c>
      <c r="E123" s="41">
        <v>128808</v>
      </c>
      <c r="F123" s="176">
        <f t="shared" si="2"/>
        <v>56.003478260869564</v>
      </c>
      <c r="G123" s="149">
        <f t="shared" si="3"/>
        <v>253000.00000000003</v>
      </c>
    </row>
    <row r="124" spans="1:11" x14ac:dyDescent="0.3">
      <c r="A124" s="165"/>
      <c r="B124" s="131" t="s">
        <v>87</v>
      </c>
      <c r="C124" s="41">
        <v>50000</v>
      </c>
      <c r="D124" s="41">
        <v>0</v>
      </c>
      <c r="E124" s="41"/>
      <c r="F124" s="176"/>
      <c r="G124" s="149">
        <f t="shared" si="3"/>
        <v>0</v>
      </c>
    </row>
    <row r="125" spans="1:11" x14ac:dyDescent="0.3">
      <c r="A125" s="165"/>
      <c r="B125" s="131" t="s">
        <v>5</v>
      </c>
      <c r="C125" s="41"/>
      <c r="D125" s="41"/>
      <c r="E125" s="41"/>
      <c r="F125" s="176"/>
      <c r="G125" s="149">
        <f t="shared" si="3"/>
        <v>0</v>
      </c>
    </row>
    <row r="126" spans="1:11" x14ac:dyDescent="0.3">
      <c r="A126" s="165"/>
      <c r="B126" s="131" t="s">
        <v>86</v>
      </c>
      <c r="C126" s="41">
        <v>30000</v>
      </c>
      <c r="D126" s="41">
        <v>65000</v>
      </c>
      <c r="E126" s="41"/>
      <c r="F126" s="176">
        <f t="shared" si="2"/>
        <v>0</v>
      </c>
      <c r="G126" s="149">
        <f t="shared" si="3"/>
        <v>71500</v>
      </c>
    </row>
    <row r="127" spans="1:11" ht="27.6" x14ac:dyDescent="0.3">
      <c r="A127" s="165"/>
      <c r="B127" s="135" t="s">
        <v>6</v>
      </c>
      <c r="C127" s="41">
        <v>143000</v>
      </c>
      <c r="D127" s="41">
        <v>183000</v>
      </c>
      <c r="E127" s="41">
        <v>40010</v>
      </c>
      <c r="F127" s="176">
        <f t="shared" si="2"/>
        <v>21.863387978142075</v>
      </c>
      <c r="G127" s="149">
        <f t="shared" si="3"/>
        <v>201300.00000000003</v>
      </c>
    </row>
    <row r="128" spans="1:11" x14ac:dyDescent="0.3">
      <c r="A128" s="133"/>
      <c r="B128" s="134" t="s">
        <v>254</v>
      </c>
      <c r="C128" s="157"/>
      <c r="D128" s="157"/>
      <c r="E128" s="157"/>
      <c r="F128" s="176"/>
      <c r="G128" s="149"/>
    </row>
    <row r="129" spans="1:7" ht="22.2" customHeight="1" x14ac:dyDescent="0.3">
      <c r="A129" s="167"/>
      <c r="B129" s="136" t="s">
        <v>7</v>
      </c>
      <c r="C129" s="41"/>
      <c r="D129" s="41"/>
      <c r="E129" s="41"/>
      <c r="F129" s="176"/>
      <c r="G129" s="149"/>
    </row>
    <row r="130" spans="1:7" ht="21.6" customHeight="1" thickBot="1" x14ac:dyDescent="0.35">
      <c r="A130" s="168"/>
      <c r="B130" s="137" t="s">
        <v>8</v>
      </c>
      <c r="C130" s="169">
        <f>SUM(C127+C126+C124+C123+C118+C116+C115+C112+C109)</f>
        <v>12897105.629999999</v>
      </c>
      <c r="D130" s="169">
        <f>SUM(D127+D123+D118+D116+D115+D112+D109+D126)</f>
        <v>14171185.57</v>
      </c>
      <c r="E130" s="169">
        <f>SUM(E123+E116+E115+E112+E109+E127)</f>
        <v>8809645.8300000001</v>
      </c>
      <c r="F130" s="176">
        <f t="shared" si="2"/>
        <v>62.165905502287487</v>
      </c>
      <c r="G130" s="149">
        <f t="shared" si="3"/>
        <v>15588304.127000002</v>
      </c>
    </row>
    <row r="131" spans="1:7" ht="15.6" x14ac:dyDescent="0.3">
      <c r="G131" s="3"/>
    </row>
    <row r="132" spans="1:7" ht="15.6" x14ac:dyDescent="0.3">
      <c r="G132" s="3"/>
    </row>
    <row r="133" spans="1:7" ht="15.6" x14ac:dyDescent="0.3">
      <c r="G133" s="3"/>
    </row>
    <row r="134" spans="1:7" ht="15.6" x14ac:dyDescent="0.3">
      <c r="G134" s="3"/>
    </row>
    <row r="135" spans="1:7" ht="15.6" x14ac:dyDescent="0.3">
      <c r="G135" s="3"/>
    </row>
    <row r="136" spans="1:7" ht="15.6" x14ac:dyDescent="0.3">
      <c r="G136" s="3"/>
    </row>
    <row r="137" spans="1:7" ht="15.6" x14ac:dyDescent="0.3">
      <c r="G137" s="3"/>
    </row>
    <row r="138" spans="1:7" ht="15.6" x14ac:dyDescent="0.3">
      <c r="G138" s="3"/>
    </row>
    <row r="139" spans="1:7" ht="15.6" x14ac:dyDescent="0.3">
      <c r="G139" s="3"/>
    </row>
    <row r="140" spans="1:7" ht="15.6" x14ac:dyDescent="0.3">
      <c r="G140" s="3"/>
    </row>
    <row r="141" spans="1:7" ht="15.6" x14ac:dyDescent="0.3">
      <c r="G141" s="3"/>
    </row>
    <row r="142" spans="1:7" ht="15.6" x14ac:dyDescent="0.3">
      <c r="G142" s="3"/>
    </row>
    <row r="143" spans="1:7" ht="15.6" x14ac:dyDescent="0.3">
      <c r="G143" s="3"/>
    </row>
    <row r="144" spans="1:7" ht="15.6" x14ac:dyDescent="0.3">
      <c r="G144" s="3"/>
    </row>
    <row r="145" spans="7:7" ht="15.6" x14ac:dyDescent="0.3">
      <c r="G145" s="3"/>
    </row>
    <row r="146" spans="7:7" ht="15.6" x14ac:dyDescent="0.3">
      <c r="G146" s="3"/>
    </row>
    <row r="147" spans="7:7" ht="15.6" x14ac:dyDescent="0.3">
      <c r="G147" s="3"/>
    </row>
    <row r="148" spans="7:7" ht="15.6" x14ac:dyDescent="0.3">
      <c r="G148" s="3"/>
    </row>
    <row r="149" spans="7:7" ht="15.6" x14ac:dyDescent="0.3">
      <c r="G149" s="3"/>
    </row>
    <row r="150" spans="7:7" ht="15.6" x14ac:dyDescent="0.3">
      <c r="G150" s="3"/>
    </row>
    <row r="151" spans="7:7" ht="15.6" x14ac:dyDescent="0.3">
      <c r="G151" s="3"/>
    </row>
    <row r="152" spans="7:7" ht="15.6" x14ac:dyDescent="0.3">
      <c r="G152" s="3"/>
    </row>
    <row r="153" spans="7:7" ht="15.6" x14ac:dyDescent="0.3">
      <c r="G153" s="3"/>
    </row>
    <row r="154" spans="7:7" ht="15.6" x14ac:dyDescent="0.3">
      <c r="G154" s="3"/>
    </row>
    <row r="155" spans="7:7" ht="15.6" x14ac:dyDescent="0.3">
      <c r="G155" s="3"/>
    </row>
    <row r="156" spans="7:7" ht="15.6" x14ac:dyDescent="0.3">
      <c r="G156" s="3"/>
    </row>
    <row r="157" spans="7:7" ht="15.6" x14ac:dyDescent="0.3">
      <c r="G157" s="3"/>
    </row>
    <row r="158" spans="7:7" ht="15.6" x14ac:dyDescent="0.3">
      <c r="G158" s="3"/>
    </row>
    <row r="159" spans="7:7" ht="15.6" x14ac:dyDescent="0.3">
      <c r="G159" s="3"/>
    </row>
    <row r="160" spans="7:7" ht="15.6" x14ac:dyDescent="0.3">
      <c r="G160" s="3"/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8"/>
  <sheetViews>
    <sheetView tabSelected="1" topLeftCell="A127" workbookViewId="0">
      <selection activeCell="H127" sqref="H1:H1048576"/>
    </sheetView>
  </sheetViews>
  <sheetFormatPr defaultRowHeight="14.4" x14ac:dyDescent="0.3"/>
  <cols>
    <col min="1" max="1" width="6.33203125" customWidth="1"/>
    <col min="2" max="2" width="52.5546875" customWidth="1"/>
    <col min="3" max="3" width="16.44140625" customWidth="1"/>
    <col min="4" max="4" width="13.33203125" customWidth="1"/>
    <col min="5" max="5" width="14.6640625" style="36" customWidth="1"/>
    <col min="6" max="6" width="17" customWidth="1"/>
  </cols>
  <sheetData>
    <row r="1" spans="1:6" ht="17.399999999999999" x14ac:dyDescent="0.3">
      <c r="A1" s="189" t="s">
        <v>66</v>
      </c>
      <c r="B1" s="189"/>
      <c r="C1" s="189"/>
      <c r="D1" s="189"/>
      <c r="E1" s="189"/>
      <c r="F1" s="189"/>
    </row>
    <row r="2" spans="1:6" ht="16.2" thickBot="1" x14ac:dyDescent="0.35">
      <c r="A2" s="190" t="s">
        <v>191</v>
      </c>
      <c r="B2" s="190"/>
      <c r="C2" s="190"/>
      <c r="D2" s="190"/>
      <c r="E2" s="190"/>
      <c r="F2" s="190"/>
    </row>
    <row r="3" spans="1:6" ht="42" thickBot="1" x14ac:dyDescent="0.35">
      <c r="A3" s="32" t="s">
        <v>190</v>
      </c>
      <c r="B3" s="4" t="s">
        <v>88</v>
      </c>
      <c r="C3" s="5" t="s">
        <v>89</v>
      </c>
      <c r="D3" s="5" t="s">
        <v>90</v>
      </c>
      <c r="E3" s="42" t="s">
        <v>192</v>
      </c>
      <c r="F3" s="6" t="s">
        <v>193</v>
      </c>
    </row>
    <row r="4" spans="1:6" ht="16.2" thickBot="1" x14ac:dyDescent="0.35">
      <c r="A4" s="112">
        <v>0.1</v>
      </c>
      <c r="B4" s="193" t="s">
        <v>91</v>
      </c>
      <c r="C4" s="193"/>
      <c r="D4" s="193"/>
      <c r="E4" s="193"/>
      <c r="F4" s="194"/>
    </row>
    <row r="5" spans="1:6" ht="15.6" x14ac:dyDescent="0.3">
      <c r="A5" s="115">
        <v>1.1000000000000001</v>
      </c>
      <c r="B5" s="212" t="s">
        <v>92</v>
      </c>
      <c r="C5" s="213"/>
      <c r="D5" s="213"/>
      <c r="E5" s="213"/>
      <c r="F5" s="214"/>
    </row>
    <row r="6" spans="1:6" ht="15.6" x14ac:dyDescent="0.3">
      <c r="A6" s="113">
        <v>1</v>
      </c>
      <c r="B6" s="8" t="s">
        <v>93</v>
      </c>
      <c r="C6" s="9" t="s">
        <v>94</v>
      </c>
      <c r="D6" s="9" t="s">
        <v>95</v>
      </c>
      <c r="E6" s="43">
        <v>40000</v>
      </c>
      <c r="F6" s="10">
        <v>50000</v>
      </c>
    </row>
    <row r="7" spans="1:6" ht="15.6" x14ac:dyDescent="0.3">
      <c r="A7" s="113">
        <v>2</v>
      </c>
      <c r="B7" s="8" t="s">
        <v>96</v>
      </c>
      <c r="C7" s="9" t="s">
        <v>94</v>
      </c>
      <c r="D7" s="9" t="s">
        <v>95</v>
      </c>
      <c r="E7" s="92">
        <v>20000</v>
      </c>
      <c r="F7" s="10">
        <v>20000</v>
      </c>
    </row>
    <row r="8" spans="1:6" ht="15.6" x14ac:dyDescent="0.3">
      <c r="A8" s="113">
        <v>3</v>
      </c>
      <c r="B8" s="8" t="s">
        <v>97</v>
      </c>
      <c r="C8" s="9" t="s">
        <v>94</v>
      </c>
      <c r="D8" s="9" t="s">
        <v>95</v>
      </c>
      <c r="E8" s="43">
        <v>0</v>
      </c>
      <c r="F8" s="10">
        <v>50000</v>
      </c>
    </row>
    <row r="9" spans="1:6" ht="15.6" x14ac:dyDescent="0.3">
      <c r="A9" s="113">
        <v>4</v>
      </c>
      <c r="B9" s="8" t="s">
        <v>211</v>
      </c>
      <c r="C9" s="9"/>
      <c r="D9" s="9"/>
      <c r="E9" s="43">
        <v>20000</v>
      </c>
      <c r="F9" s="10">
        <v>20000</v>
      </c>
    </row>
    <row r="10" spans="1:6" ht="15.6" x14ac:dyDescent="0.3">
      <c r="A10" s="113">
        <v>5</v>
      </c>
      <c r="B10" s="8" t="s">
        <v>98</v>
      </c>
      <c r="C10" s="9" t="s">
        <v>94</v>
      </c>
      <c r="D10" s="9" t="s">
        <v>95</v>
      </c>
      <c r="E10" s="43">
        <v>10000</v>
      </c>
      <c r="F10" s="10">
        <v>10000</v>
      </c>
    </row>
    <row r="11" spans="1:6" ht="15.6" x14ac:dyDescent="0.3">
      <c r="A11" s="113">
        <v>6</v>
      </c>
      <c r="B11" s="8" t="s">
        <v>99</v>
      </c>
      <c r="C11" s="9" t="s">
        <v>94</v>
      </c>
      <c r="D11" s="9" t="s">
        <v>95</v>
      </c>
      <c r="E11" s="43"/>
      <c r="F11" s="10">
        <v>10000</v>
      </c>
    </row>
    <row r="12" spans="1:6" ht="15.6" x14ac:dyDescent="0.3">
      <c r="A12" s="113">
        <v>7</v>
      </c>
      <c r="B12" s="8" t="s">
        <v>212</v>
      </c>
      <c r="C12" s="9"/>
      <c r="D12" s="9"/>
      <c r="E12" s="54">
        <v>40000</v>
      </c>
      <c r="F12" s="10">
        <v>35000</v>
      </c>
    </row>
    <row r="13" spans="1:6" ht="15.6" x14ac:dyDescent="0.3">
      <c r="A13" s="113">
        <v>8</v>
      </c>
      <c r="B13" s="8" t="s">
        <v>100</v>
      </c>
      <c r="C13" s="9" t="s">
        <v>94</v>
      </c>
      <c r="D13" s="9" t="s">
        <v>95</v>
      </c>
      <c r="E13" s="11">
        <v>50000</v>
      </c>
      <c r="F13" s="10">
        <v>25000</v>
      </c>
    </row>
    <row r="14" spans="1:6" ht="15.6" x14ac:dyDescent="0.3">
      <c r="A14" s="113">
        <v>9</v>
      </c>
      <c r="B14" s="12" t="s">
        <v>101</v>
      </c>
      <c r="C14" s="9" t="s">
        <v>94</v>
      </c>
      <c r="D14" s="9" t="s">
        <v>95</v>
      </c>
      <c r="E14" s="43">
        <v>0</v>
      </c>
      <c r="F14" s="10">
        <v>20000</v>
      </c>
    </row>
    <row r="15" spans="1:6" ht="15.6" x14ac:dyDescent="0.3">
      <c r="A15" s="113">
        <v>11</v>
      </c>
      <c r="B15" s="13" t="s">
        <v>102</v>
      </c>
      <c r="C15" s="9" t="s">
        <v>94</v>
      </c>
      <c r="D15" s="9" t="s">
        <v>95</v>
      </c>
      <c r="E15" s="43">
        <v>0</v>
      </c>
      <c r="F15" s="10">
        <v>30000</v>
      </c>
    </row>
    <row r="16" spans="1:6" ht="15.6" x14ac:dyDescent="0.3">
      <c r="A16" s="113">
        <v>12</v>
      </c>
      <c r="B16" s="8" t="s">
        <v>103</v>
      </c>
      <c r="C16" s="9" t="s">
        <v>94</v>
      </c>
      <c r="D16" s="9" t="s">
        <v>95</v>
      </c>
      <c r="E16" s="43">
        <v>130000</v>
      </c>
      <c r="F16" s="10">
        <v>150000</v>
      </c>
    </row>
    <row r="17" spans="1:6" ht="16.2" thickBot="1" x14ac:dyDescent="0.35">
      <c r="A17" s="113">
        <v>13</v>
      </c>
      <c r="B17" s="102" t="s">
        <v>104</v>
      </c>
      <c r="C17" s="96" t="s">
        <v>94</v>
      </c>
      <c r="D17" s="96" t="s">
        <v>95</v>
      </c>
      <c r="E17" s="97">
        <v>0</v>
      </c>
      <c r="F17" s="98">
        <v>0</v>
      </c>
    </row>
    <row r="18" spans="1:6" ht="16.8" thickBot="1" x14ac:dyDescent="0.4">
      <c r="A18" s="113"/>
      <c r="B18" s="103" t="s">
        <v>105</v>
      </c>
      <c r="C18" s="93"/>
      <c r="D18" s="93"/>
      <c r="E18" s="94">
        <f>SUM(E6:E17)</f>
        <v>310000</v>
      </c>
      <c r="F18" s="95">
        <f>SUM(F6:F17)</f>
        <v>420000</v>
      </c>
    </row>
    <row r="19" spans="1:6" ht="15.6" x14ac:dyDescent="0.3">
      <c r="A19" s="117">
        <v>1.2</v>
      </c>
      <c r="B19" s="209" t="s">
        <v>106</v>
      </c>
      <c r="C19" s="210"/>
      <c r="D19" s="210"/>
      <c r="E19" s="210"/>
      <c r="F19" s="211"/>
    </row>
    <row r="20" spans="1:6" ht="15.6" x14ac:dyDescent="0.3">
      <c r="A20" s="113">
        <v>15</v>
      </c>
      <c r="B20" s="12" t="s">
        <v>24</v>
      </c>
      <c r="C20" s="9"/>
      <c r="D20" s="9" t="s">
        <v>95</v>
      </c>
      <c r="E20" s="43">
        <v>0</v>
      </c>
      <c r="F20" s="10">
        <v>10000</v>
      </c>
    </row>
    <row r="21" spans="1:6" ht="15.6" x14ac:dyDescent="0.3">
      <c r="A21" s="113">
        <v>16</v>
      </c>
      <c r="B21" s="12" t="s">
        <v>107</v>
      </c>
      <c r="C21" s="9"/>
      <c r="D21" s="9" t="s">
        <v>95</v>
      </c>
      <c r="E21" s="43">
        <v>0</v>
      </c>
      <c r="F21" s="10">
        <v>5000</v>
      </c>
    </row>
    <row r="22" spans="1:6" ht="15.6" x14ac:dyDescent="0.3">
      <c r="A22" s="113">
        <v>17</v>
      </c>
      <c r="B22" s="14" t="s">
        <v>108</v>
      </c>
      <c r="C22" s="9"/>
      <c r="D22" s="9" t="s">
        <v>95</v>
      </c>
      <c r="E22" s="43">
        <v>0</v>
      </c>
      <c r="F22" s="10">
        <v>5000</v>
      </c>
    </row>
    <row r="23" spans="1:6" ht="16.2" x14ac:dyDescent="0.3">
      <c r="A23" s="113"/>
      <c r="B23" s="70" t="s">
        <v>105</v>
      </c>
      <c r="C23" s="71"/>
      <c r="D23" s="71"/>
      <c r="E23" s="72">
        <f>SUM(E20:E22)</f>
        <v>0</v>
      </c>
      <c r="F23" s="69">
        <f>SUM(F20:F22)</f>
        <v>20000</v>
      </c>
    </row>
    <row r="24" spans="1:6" ht="15.6" x14ac:dyDescent="0.3">
      <c r="A24" s="117">
        <v>1.3</v>
      </c>
      <c r="B24" s="206" t="s">
        <v>109</v>
      </c>
      <c r="C24" s="207"/>
      <c r="D24" s="207"/>
      <c r="E24" s="207"/>
      <c r="F24" s="208"/>
    </row>
    <row r="25" spans="1:6" ht="15.6" x14ac:dyDescent="0.3">
      <c r="A25" s="113">
        <v>19</v>
      </c>
      <c r="B25" s="16" t="s">
        <v>110</v>
      </c>
      <c r="C25" s="9" t="s">
        <v>94</v>
      </c>
      <c r="D25" s="9" t="s">
        <v>95</v>
      </c>
      <c r="E25" s="43"/>
      <c r="F25" s="10">
        <v>15000</v>
      </c>
    </row>
    <row r="26" spans="1:6" ht="15.6" x14ac:dyDescent="0.3">
      <c r="A26" s="113">
        <v>20</v>
      </c>
      <c r="B26" s="14" t="s">
        <v>111</v>
      </c>
      <c r="C26" s="9" t="s">
        <v>94</v>
      </c>
      <c r="D26" s="9" t="s">
        <v>95</v>
      </c>
      <c r="E26" s="43">
        <v>20000</v>
      </c>
      <c r="F26" s="10">
        <v>45000</v>
      </c>
    </row>
    <row r="27" spans="1:6" ht="15.6" x14ac:dyDescent="0.3">
      <c r="A27" s="113">
        <v>21</v>
      </c>
      <c r="B27" s="14" t="s">
        <v>112</v>
      </c>
      <c r="C27" s="9" t="s">
        <v>94</v>
      </c>
      <c r="D27" s="9" t="s">
        <v>95</v>
      </c>
      <c r="E27" s="43">
        <v>0</v>
      </c>
      <c r="F27" s="10">
        <v>15000</v>
      </c>
    </row>
    <row r="28" spans="1:6" ht="15.6" x14ac:dyDescent="0.3">
      <c r="A28" s="113">
        <v>22</v>
      </c>
      <c r="B28" s="12" t="s">
        <v>113</v>
      </c>
      <c r="C28" s="9" t="s">
        <v>94</v>
      </c>
      <c r="D28" s="9" t="s">
        <v>95</v>
      </c>
      <c r="E28" s="43">
        <v>30000</v>
      </c>
      <c r="F28" s="10">
        <v>30000</v>
      </c>
    </row>
    <row r="29" spans="1:6" ht="15.6" x14ac:dyDescent="0.3">
      <c r="A29" s="113">
        <v>23</v>
      </c>
      <c r="B29" s="14" t="s">
        <v>114</v>
      </c>
      <c r="C29" s="9" t="s">
        <v>94</v>
      </c>
      <c r="D29" s="9" t="s">
        <v>95</v>
      </c>
      <c r="E29" s="43">
        <v>50000</v>
      </c>
      <c r="F29" s="10">
        <v>50000</v>
      </c>
    </row>
    <row r="30" spans="1:6" ht="15.6" x14ac:dyDescent="0.3">
      <c r="A30" s="113">
        <v>24</v>
      </c>
      <c r="B30" s="12" t="s">
        <v>115</v>
      </c>
      <c r="C30" s="9" t="s">
        <v>94</v>
      </c>
      <c r="D30" s="9" t="s">
        <v>95</v>
      </c>
      <c r="E30" s="43">
        <v>0</v>
      </c>
      <c r="F30" s="10">
        <v>10000</v>
      </c>
    </row>
    <row r="31" spans="1:6" ht="15.6" x14ac:dyDescent="0.3">
      <c r="A31" s="113">
        <v>24</v>
      </c>
      <c r="B31" s="14" t="s">
        <v>116</v>
      </c>
      <c r="C31" s="9" t="s">
        <v>94</v>
      </c>
      <c r="D31" s="9" t="s">
        <v>95</v>
      </c>
      <c r="E31" s="43">
        <v>0</v>
      </c>
      <c r="F31" s="10">
        <v>10000</v>
      </c>
    </row>
    <row r="32" spans="1:6" ht="15.6" x14ac:dyDescent="0.3">
      <c r="A32" s="113">
        <v>25</v>
      </c>
      <c r="B32" s="12" t="s">
        <v>117</v>
      </c>
      <c r="C32" s="9" t="s">
        <v>94</v>
      </c>
      <c r="D32" s="9" t="s">
        <v>95</v>
      </c>
      <c r="E32" s="43">
        <v>0</v>
      </c>
      <c r="F32" s="10">
        <v>10000</v>
      </c>
    </row>
    <row r="33" spans="1:6" ht="15.6" x14ac:dyDescent="0.3">
      <c r="A33" s="113">
        <v>26</v>
      </c>
      <c r="B33" s="14" t="s">
        <v>118</v>
      </c>
      <c r="C33" s="9" t="s">
        <v>119</v>
      </c>
      <c r="D33" s="9" t="s">
        <v>95</v>
      </c>
      <c r="E33" s="43">
        <v>0</v>
      </c>
      <c r="F33" s="10">
        <v>10000</v>
      </c>
    </row>
    <row r="34" spans="1:6" ht="16.2" x14ac:dyDescent="0.3">
      <c r="A34" s="113"/>
      <c r="B34" s="70" t="s">
        <v>105</v>
      </c>
      <c r="C34" s="71"/>
      <c r="D34" s="71"/>
      <c r="E34" s="72">
        <f>SUM(E25:E33)</f>
        <v>100000</v>
      </c>
      <c r="F34" s="69">
        <f>SUM(F25:F33)</f>
        <v>195000</v>
      </c>
    </row>
    <row r="35" spans="1:6" ht="15.6" x14ac:dyDescent="0.3">
      <c r="A35" s="116">
        <v>1.4</v>
      </c>
      <c r="B35" s="205" t="s">
        <v>120</v>
      </c>
      <c r="C35" s="198"/>
      <c r="D35" s="198"/>
      <c r="E35" s="198"/>
      <c r="F35" s="199"/>
    </row>
    <row r="36" spans="1:6" ht="15.6" x14ac:dyDescent="0.3">
      <c r="A36" s="113">
        <v>27</v>
      </c>
      <c r="B36" s="14" t="s">
        <v>121</v>
      </c>
      <c r="C36" s="9" t="s">
        <v>94</v>
      </c>
      <c r="D36" s="9" t="s">
        <v>95</v>
      </c>
      <c r="E36" s="44">
        <v>67613.399999999994</v>
      </c>
      <c r="F36" s="10">
        <v>70000</v>
      </c>
    </row>
    <row r="37" spans="1:6" ht="15.6" x14ac:dyDescent="0.3">
      <c r="A37" s="113">
        <v>28</v>
      </c>
      <c r="B37" s="12" t="s">
        <v>122</v>
      </c>
      <c r="C37" s="9" t="s">
        <v>94</v>
      </c>
      <c r="D37" s="9" t="s">
        <v>95</v>
      </c>
      <c r="E37" s="43"/>
      <c r="F37" s="10">
        <v>30000</v>
      </c>
    </row>
    <row r="38" spans="1:6" ht="16.8" thickBot="1" x14ac:dyDescent="0.35">
      <c r="A38" s="114"/>
      <c r="B38" s="107" t="s">
        <v>105</v>
      </c>
      <c r="C38" s="108"/>
      <c r="D38" s="108"/>
      <c r="E38" s="109">
        <f>SUM(E36:E37)</f>
        <v>67613.399999999994</v>
      </c>
      <c r="F38" s="110">
        <f>SUM(F36:F37)</f>
        <v>100000</v>
      </c>
    </row>
    <row r="39" spans="1:6" ht="16.2" thickBot="1" x14ac:dyDescent="0.35">
      <c r="A39" s="118">
        <v>1.5</v>
      </c>
      <c r="B39" s="197" t="s">
        <v>123</v>
      </c>
      <c r="C39" s="191"/>
      <c r="D39" s="191"/>
      <c r="E39" s="191"/>
      <c r="F39" s="192"/>
    </row>
    <row r="40" spans="1:6" ht="15.6" x14ac:dyDescent="0.3">
      <c r="A40" s="113">
        <v>29</v>
      </c>
      <c r="B40" s="111" t="s">
        <v>124</v>
      </c>
      <c r="C40" s="7" t="s">
        <v>262</v>
      </c>
      <c r="D40" s="7" t="s">
        <v>95</v>
      </c>
      <c r="E40" s="53"/>
      <c r="F40" s="17">
        <v>15000</v>
      </c>
    </row>
    <row r="41" spans="1:6" ht="15.6" x14ac:dyDescent="0.3">
      <c r="A41" s="113">
        <v>30</v>
      </c>
      <c r="B41" s="12" t="s">
        <v>125</v>
      </c>
      <c r="C41" s="9" t="s">
        <v>262</v>
      </c>
      <c r="D41" s="9" t="s">
        <v>95</v>
      </c>
      <c r="E41" s="43">
        <v>84000</v>
      </c>
      <c r="F41" s="10">
        <v>25000</v>
      </c>
    </row>
    <row r="42" spans="1:6" ht="15.6" x14ac:dyDescent="0.3">
      <c r="A42" s="113">
        <v>40</v>
      </c>
      <c r="B42" s="12" t="s">
        <v>126</v>
      </c>
      <c r="C42" s="9" t="s">
        <v>262</v>
      </c>
      <c r="D42" s="9" t="s">
        <v>95</v>
      </c>
      <c r="E42" s="43"/>
      <c r="F42" s="10">
        <v>10000</v>
      </c>
    </row>
    <row r="43" spans="1:6" ht="16.2" x14ac:dyDescent="0.3">
      <c r="A43" s="113"/>
      <c r="B43" s="70" t="s">
        <v>105</v>
      </c>
      <c r="C43" s="71"/>
      <c r="D43" s="71"/>
      <c r="E43" s="73">
        <f>SUM(E40:E42)</f>
        <v>84000</v>
      </c>
      <c r="F43" s="69">
        <f>SUM(F40:F42)</f>
        <v>50000</v>
      </c>
    </row>
    <row r="44" spans="1:6" ht="16.2" thickBot="1" x14ac:dyDescent="0.35">
      <c r="A44" s="116">
        <v>1.6</v>
      </c>
      <c r="B44" s="202" t="s">
        <v>127</v>
      </c>
      <c r="C44" s="203"/>
      <c r="D44" s="203"/>
      <c r="E44" s="203"/>
      <c r="F44" s="204"/>
    </row>
    <row r="45" spans="1:6" ht="15.6" x14ac:dyDescent="0.3">
      <c r="A45" s="113">
        <v>41</v>
      </c>
      <c r="B45" s="105" t="s">
        <v>128</v>
      </c>
      <c r="C45" s="7" t="s">
        <v>94</v>
      </c>
      <c r="D45" s="7" t="s">
        <v>95</v>
      </c>
      <c r="E45" s="106"/>
      <c r="F45" s="17">
        <v>20000</v>
      </c>
    </row>
    <row r="46" spans="1:6" ht="16.2" x14ac:dyDescent="0.3">
      <c r="A46" s="113"/>
      <c r="B46" s="70" t="s">
        <v>105</v>
      </c>
      <c r="C46" s="71"/>
      <c r="D46" s="71"/>
      <c r="E46" s="72">
        <f>SUM(E45)</f>
        <v>0</v>
      </c>
      <c r="F46" s="69">
        <f>SUM(F45)</f>
        <v>20000</v>
      </c>
    </row>
    <row r="47" spans="1:6" ht="16.2" thickBot="1" x14ac:dyDescent="0.35">
      <c r="A47" s="113"/>
      <c r="B47" s="195" t="s">
        <v>129</v>
      </c>
      <c r="C47" s="195"/>
      <c r="D47" s="196"/>
      <c r="E47" s="86">
        <f>E46+E43+E38+E34+E23+E18</f>
        <v>561613.4</v>
      </c>
      <c r="F47" s="87"/>
    </row>
    <row r="48" spans="1:6" ht="16.2" thickBot="1" x14ac:dyDescent="0.35">
      <c r="A48" s="119">
        <v>2</v>
      </c>
      <c r="B48" s="197" t="s">
        <v>130</v>
      </c>
      <c r="C48" s="191"/>
      <c r="D48" s="191"/>
      <c r="E48" s="191"/>
      <c r="F48" s="192"/>
    </row>
    <row r="49" spans="1:6" ht="16.2" thickBot="1" x14ac:dyDescent="0.35">
      <c r="A49" s="116">
        <v>2.1</v>
      </c>
      <c r="B49" s="200" t="s">
        <v>131</v>
      </c>
      <c r="C49" s="200"/>
      <c r="D49" s="200"/>
      <c r="E49" s="200"/>
      <c r="F49" s="201"/>
    </row>
    <row r="50" spans="1:6" ht="15.6" x14ac:dyDescent="0.3">
      <c r="A50" s="113">
        <v>42</v>
      </c>
      <c r="B50" s="99" t="s">
        <v>132</v>
      </c>
      <c r="C50" s="100"/>
      <c r="D50" s="100" t="s">
        <v>95</v>
      </c>
      <c r="E50" s="101"/>
      <c r="F50" s="17">
        <v>25000</v>
      </c>
    </row>
    <row r="51" spans="1:6" ht="15.6" x14ac:dyDescent="0.3">
      <c r="A51" s="113">
        <v>43</v>
      </c>
      <c r="B51" s="19" t="s">
        <v>133</v>
      </c>
      <c r="C51" s="18" t="s">
        <v>134</v>
      </c>
      <c r="D51" s="18" t="s">
        <v>95</v>
      </c>
      <c r="E51" s="44">
        <v>67613.399999999994</v>
      </c>
      <c r="F51" s="10">
        <v>70000</v>
      </c>
    </row>
    <row r="52" spans="1:6" ht="15.6" x14ac:dyDescent="0.3">
      <c r="A52" s="113">
        <v>44</v>
      </c>
      <c r="B52" s="19" t="s">
        <v>135</v>
      </c>
      <c r="C52" s="18" t="s">
        <v>134</v>
      </c>
      <c r="D52" s="18" t="s">
        <v>95</v>
      </c>
      <c r="E52" s="44">
        <v>20000</v>
      </c>
      <c r="F52" s="10">
        <v>20000</v>
      </c>
    </row>
    <row r="53" spans="1:6" ht="15.6" x14ac:dyDescent="0.3">
      <c r="A53" s="113">
        <v>45</v>
      </c>
      <c r="B53" s="20" t="s">
        <v>215</v>
      </c>
      <c r="C53" s="21"/>
      <c r="D53" s="18" t="s">
        <v>95</v>
      </c>
      <c r="E53" s="45">
        <v>43000</v>
      </c>
      <c r="F53" s="10">
        <v>100000</v>
      </c>
    </row>
    <row r="54" spans="1:6" ht="15.6" x14ac:dyDescent="0.3">
      <c r="A54" s="113">
        <v>46</v>
      </c>
      <c r="B54" s="20" t="s">
        <v>136</v>
      </c>
      <c r="C54" s="21"/>
      <c r="D54" s="18" t="s">
        <v>95</v>
      </c>
      <c r="E54" s="45"/>
      <c r="F54" s="22">
        <v>20000</v>
      </c>
    </row>
    <row r="55" spans="1:6" ht="15.6" x14ac:dyDescent="0.3">
      <c r="A55" s="113">
        <v>47</v>
      </c>
      <c r="B55" s="20" t="s">
        <v>255</v>
      </c>
      <c r="C55" s="21" t="s">
        <v>262</v>
      </c>
      <c r="D55" s="18" t="s">
        <v>244</v>
      </c>
      <c r="E55" s="45"/>
      <c r="F55" s="22">
        <v>257056.99</v>
      </c>
    </row>
    <row r="56" spans="1:6" ht="15.6" x14ac:dyDescent="0.3">
      <c r="A56" s="113">
        <v>48</v>
      </c>
      <c r="B56" s="20" t="s">
        <v>256</v>
      </c>
      <c r="C56" s="21" t="s">
        <v>235</v>
      </c>
      <c r="D56" s="18" t="s">
        <v>244</v>
      </c>
      <c r="E56" s="45"/>
      <c r="F56" s="22">
        <v>27816.76</v>
      </c>
    </row>
    <row r="57" spans="1:6" ht="15.6" x14ac:dyDescent="0.3">
      <c r="A57" s="113">
        <v>49</v>
      </c>
      <c r="B57" s="19" t="s">
        <v>232</v>
      </c>
      <c r="C57" s="18" t="s">
        <v>235</v>
      </c>
      <c r="D57" s="18" t="s">
        <v>142</v>
      </c>
      <c r="E57" s="44">
        <v>50000</v>
      </c>
      <c r="F57" s="10">
        <v>57055.8</v>
      </c>
    </row>
    <row r="58" spans="1:6" ht="15.6" x14ac:dyDescent="0.3">
      <c r="A58" s="113">
        <v>50</v>
      </c>
      <c r="B58" s="19" t="s">
        <v>233</v>
      </c>
      <c r="C58" s="18" t="s">
        <v>235</v>
      </c>
      <c r="D58" s="18" t="s">
        <v>142</v>
      </c>
      <c r="E58" s="44">
        <v>50000</v>
      </c>
      <c r="F58" s="10">
        <v>182663</v>
      </c>
    </row>
    <row r="59" spans="1:6" ht="15.6" x14ac:dyDescent="0.3">
      <c r="A59" s="113">
        <v>51</v>
      </c>
      <c r="B59" s="19" t="s">
        <v>234</v>
      </c>
      <c r="C59" s="18" t="s">
        <v>262</v>
      </c>
      <c r="D59" s="18" t="s">
        <v>142</v>
      </c>
      <c r="E59" s="44">
        <v>30000</v>
      </c>
      <c r="F59" s="10">
        <v>42816.77</v>
      </c>
    </row>
    <row r="60" spans="1:6" ht="15.6" x14ac:dyDescent="0.3">
      <c r="A60" s="113">
        <v>52</v>
      </c>
      <c r="B60" s="19" t="s">
        <v>257</v>
      </c>
      <c r="C60" s="18" t="s">
        <v>262</v>
      </c>
      <c r="D60" s="18" t="s">
        <v>244</v>
      </c>
      <c r="E60" s="44"/>
      <c r="F60" s="10">
        <v>68920</v>
      </c>
    </row>
    <row r="61" spans="1:6" ht="15.6" x14ac:dyDescent="0.3">
      <c r="A61" s="113"/>
      <c r="B61" s="19" t="s">
        <v>266</v>
      </c>
      <c r="C61" s="18" t="s">
        <v>267</v>
      </c>
      <c r="D61" s="18" t="s">
        <v>244</v>
      </c>
      <c r="E61" s="44"/>
      <c r="F61" s="10">
        <v>188893</v>
      </c>
    </row>
    <row r="62" spans="1:6" ht="15.6" x14ac:dyDescent="0.3">
      <c r="A62" s="113">
        <v>53</v>
      </c>
      <c r="B62" s="19" t="s">
        <v>264</v>
      </c>
      <c r="C62" s="18" t="s">
        <v>235</v>
      </c>
      <c r="D62" s="18" t="s">
        <v>244</v>
      </c>
      <c r="E62" s="44"/>
      <c r="F62" s="10">
        <v>200000</v>
      </c>
    </row>
    <row r="63" spans="1:6" ht="16.2" customHeight="1" x14ac:dyDescent="0.3">
      <c r="A63" s="113">
        <v>54</v>
      </c>
      <c r="B63" s="91" t="s">
        <v>265</v>
      </c>
      <c r="C63" s="18"/>
      <c r="D63" s="18"/>
      <c r="E63" s="44"/>
      <c r="F63" s="10">
        <v>15191</v>
      </c>
    </row>
    <row r="64" spans="1:6" ht="16.2" x14ac:dyDescent="0.3">
      <c r="A64" s="113"/>
      <c r="B64" s="74" t="s">
        <v>105</v>
      </c>
      <c r="C64" s="75"/>
      <c r="D64" s="75"/>
      <c r="E64" s="76">
        <f>SUM(E50:E54)</f>
        <v>130613.4</v>
      </c>
      <c r="F64" s="69">
        <f>SUM(F50:F63)</f>
        <v>1275413.32</v>
      </c>
    </row>
    <row r="65" spans="1:6" ht="15.6" x14ac:dyDescent="0.3">
      <c r="A65" s="116">
        <v>2.2000000000000002</v>
      </c>
      <c r="B65" s="198" t="s">
        <v>137</v>
      </c>
      <c r="C65" s="198"/>
      <c r="D65" s="198"/>
      <c r="E65" s="198"/>
      <c r="F65" s="199"/>
    </row>
    <row r="66" spans="1:6" ht="15.6" x14ac:dyDescent="0.3">
      <c r="A66" s="113">
        <v>51</v>
      </c>
      <c r="B66" s="14" t="s">
        <v>138</v>
      </c>
      <c r="C66" s="9" t="s">
        <v>134</v>
      </c>
      <c r="D66" s="9" t="s">
        <v>95</v>
      </c>
      <c r="E66" s="44">
        <v>16903.400000000001</v>
      </c>
      <c r="F66" s="10">
        <v>17500</v>
      </c>
    </row>
    <row r="67" spans="1:6" ht="15.6" x14ac:dyDescent="0.3">
      <c r="A67" s="113">
        <v>52</v>
      </c>
      <c r="B67" s="12" t="s">
        <v>139</v>
      </c>
      <c r="C67" s="9" t="s">
        <v>134</v>
      </c>
      <c r="D67" s="9" t="s">
        <v>95</v>
      </c>
      <c r="E67" s="44">
        <v>15000</v>
      </c>
      <c r="F67" s="10">
        <v>20000</v>
      </c>
    </row>
    <row r="68" spans="1:6" ht="15.6" x14ac:dyDescent="0.3">
      <c r="A68" s="113">
        <v>53</v>
      </c>
      <c r="B68" s="12" t="s">
        <v>140</v>
      </c>
      <c r="C68" s="9" t="s">
        <v>134</v>
      </c>
      <c r="D68" s="9" t="s">
        <v>95</v>
      </c>
      <c r="E68" s="44">
        <v>16903.400000000001</v>
      </c>
      <c r="F68" s="10">
        <v>17500</v>
      </c>
    </row>
    <row r="69" spans="1:6" ht="15.6" x14ac:dyDescent="0.3">
      <c r="A69" s="113">
        <v>54</v>
      </c>
      <c r="B69" s="14" t="s">
        <v>141</v>
      </c>
      <c r="C69" s="9" t="s">
        <v>134</v>
      </c>
      <c r="D69" s="9" t="s">
        <v>95</v>
      </c>
      <c r="E69" s="43"/>
      <c r="F69" s="10">
        <v>50000</v>
      </c>
    </row>
    <row r="70" spans="1:6" ht="15.6" x14ac:dyDescent="0.3">
      <c r="A70" s="113">
        <v>55</v>
      </c>
      <c r="B70" s="14" t="s">
        <v>143</v>
      </c>
      <c r="C70" s="18" t="s">
        <v>134</v>
      </c>
      <c r="D70" s="9" t="s">
        <v>95</v>
      </c>
      <c r="E70" s="43"/>
      <c r="F70" s="10">
        <v>10000</v>
      </c>
    </row>
    <row r="71" spans="1:6" ht="15.6" x14ac:dyDescent="0.3">
      <c r="A71" s="113"/>
      <c r="B71" s="104" t="s">
        <v>242</v>
      </c>
      <c r="C71" s="18" t="s">
        <v>261</v>
      </c>
      <c r="D71" s="89"/>
      <c r="E71" s="89"/>
      <c r="F71" s="126">
        <v>5000</v>
      </c>
    </row>
    <row r="72" spans="1:6" ht="22.95" customHeight="1" x14ac:dyDescent="0.3">
      <c r="A72" s="113"/>
      <c r="B72" s="127" t="s">
        <v>272</v>
      </c>
      <c r="C72" s="18" t="s">
        <v>261</v>
      </c>
      <c r="D72" s="9" t="s">
        <v>244</v>
      </c>
      <c r="E72" s="90">
        <v>166219</v>
      </c>
      <c r="F72" s="10">
        <v>166219</v>
      </c>
    </row>
    <row r="73" spans="1:6" ht="15.6" x14ac:dyDescent="0.3">
      <c r="A73" s="113"/>
      <c r="B73" s="91" t="s">
        <v>245</v>
      </c>
      <c r="C73" s="18" t="s">
        <v>262</v>
      </c>
      <c r="D73" s="9" t="s">
        <v>244</v>
      </c>
      <c r="E73" s="43">
        <v>5000</v>
      </c>
      <c r="F73" s="10">
        <v>5000</v>
      </c>
    </row>
    <row r="74" spans="1:6" ht="16.2" x14ac:dyDescent="0.3">
      <c r="A74" s="113"/>
      <c r="B74" s="70" t="s">
        <v>144</v>
      </c>
      <c r="C74" s="71"/>
      <c r="D74" s="71"/>
      <c r="E74" s="72">
        <f>SUM(E66:E70)</f>
        <v>48806.8</v>
      </c>
      <c r="F74" s="69">
        <f>SUM(F66:F73)</f>
        <v>291219</v>
      </c>
    </row>
    <row r="75" spans="1:6" ht="15.6" x14ac:dyDescent="0.3">
      <c r="A75" s="116">
        <v>2.2999999999999998</v>
      </c>
      <c r="B75" s="217" t="s">
        <v>145</v>
      </c>
      <c r="C75" s="217"/>
      <c r="D75" s="217"/>
      <c r="E75" s="217"/>
      <c r="F75" s="218"/>
    </row>
    <row r="76" spans="1:6" ht="15.6" x14ac:dyDescent="0.3">
      <c r="A76" s="113">
        <v>56</v>
      </c>
      <c r="B76" s="23" t="s">
        <v>146</v>
      </c>
      <c r="C76" s="24"/>
      <c r="D76" s="25" t="s">
        <v>95</v>
      </c>
      <c r="E76" s="46">
        <v>0</v>
      </c>
      <c r="F76" s="10">
        <v>100000</v>
      </c>
    </row>
    <row r="77" spans="1:6" ht="15.6" x14ac:dyDescent="0.3">
      <c r="A77" s="113">
        <v>57</v>
      </c>
      <c r="B77" s="8" t="s">
        <v>147</v>
      </c>
      <c r="C77" s="9"/>
      <c r="D77" s="9" t="s">
        <v>95</v>
      </c>
      <c r="E77" s="43">
        <v>0</v>
      </c>
      <c r="F77" s="10">
        <v>10000</v>
      </c>
    </row>
    <row r="78" spans="1:6" ht="15.6" x14ac:dyDescent="0.3">
      <c r="A78" s="113">
        <v>58</v>
      </c>
      <c r="B78" s="23" t="s">
        <v>148</v>
      </c>
      <c r="C78" s="18" t="s">
        <v>134</v>
      </c>
      <c r="D78" s="9" t="s">
        <v>95</v>
      </c>
      <c r="E78" s="43">
        <v>80000</v>
      </c>
      <c r="F78" s="10">
        <v>170000</v>
      </c>
    </row>
    <row r="79" spans="1:6" ht="15.6" x14ac:dyDescent="0.3">
      <c r="A79" s="113">
        <v>59</v>
      </c>
      <c r="B79" s="8" t="s">
        <v>149</v>
      </c>
      <c r="C79" s="18" t="s">
        <v>134</v>
      </c>
      <c r="D79" s="9" t="s">
        <v>95</v>
      </c>
      <c r="E79" s="43">
        <v>50000</v>
      </c>
      <c r="F79" s="10">
        <v>161000</v>
      </c>
    </row>
    <row r="80" spans="1:6" ht="15.6" x14ac:dyDescent="0.3">
      <c r="A80" s="113">
        <v>60</v>
      </c>
      <c r="B80" s="23" t="s">
        <v>150</v>
      </c>
      <c r="C80" s="18" t="s">
        <v>134</v>
      </c>
      <c r="D80" s="9" t="s">
        <v>95</v>
      </c>
      <c r="E80" s="43">
        <v>0</v>
      </c>
      <c r="F80" s="10">
        <v>10000</v>
      </c>
    </row>
    <row r="81" spans="1:6" ht="16.2" x14ac:dyDescent="0.35">
      <c r="A81" s="113"/>
      <c r="B81" s="77" t="s">
        <v>144</v>
      </c>
      <c r="C81" s="71"/>
      <c r="D81" s="71"/>
      <c r="E81" s="72">
        <f>SUM(E76:E80)</f>
        <v>130000</v>
      </c>
      <c r="F81" s="69">
        <f>SUM(F76:F80)</f>
        <v>451000</v>
      </c>
    </row>
    <row r="82" spans="1:6" ht="15.6" x14ac:dyDescent="0.3">
      <c r="A82" s="116">
        <v>2.4</v>
      </c>
      <c r="B82" s="198" t="s">
        <v>151</v>
      </c>
      <c r="C82" s="198"/>
      <c r="D82" s="198"/>
      <c r="E82" s="198"/>
      <c r="F82" s="199"/>
    </row>
    <row r="83" spans="1:6" ht="15.6" x14ac:dyDescent="0.3">
      <c r="A83" s="113">
        <v>61</v>
      </c>
      <c r="B83" s="12" t="s">
        <v>152</v>
      </c>
      <c r="C83" s="18" t="s">
        <v>134</v>
      </c>
      <c r="D83" s="9" t="s">
        <v>95</v>
      </c>
      <c r="E83" s="43"/>
      <c r="F83" s="10">
        <v>20000</v>
      </c>
    </row>
    <row r="84" spans="1:6" ht="15.6" x14ac:dyDescent="0.3">
      <c r="A84" s="113">
        <v>62</v>
      </c>
      <c r="B84" s="12" t="s">
        <v>153</v>
      </c>
      <c r="C84" s="18" t="s">
        <v>134</v>
      </c>
      <c r="D84" s="9" t="s">
        <v>95</v>
      </c>
      <c r="E84" s="43"/>
      <c r="F84" s="10">
        <v>20000</v>
      </c>
    </row>
    <row r="85" spans="1:6" ht="15.6" x14ac:dyDescent="0.3">
      <c r="A85" s="113">
        <v>63</v>
      </c>
      <c r="B85" s="12" t="s">
        <v>154</v>
      </c>
      <c r="C85" s="18" t="s">
        <v>134</v>
      </c>
      <c r="D85" s="9" t="s">
        <v>95</v>
      </c>
      <c r="E85" s="47">
        <v>169033.5</v>
      </c>
      <c r="F85" s="10">
        <v>175000</v>
      </c>
    </row>
    <row r="86" spans="1:6" ht="15.6" x14ac:dyDescent="0.3">
      <c r="A86" s="113">
        <v>64</v>
      </c>
      <c r="B86" s="8" t="s">
        <v>155</v>
      </c>
      <c r="C86" s="18" t="s">
        <v>134</v>
      </c>
      <c r="D86" s="26" t="s">
        <v>95</v>
      </c>
      <c r="E86" s="47"/>
      <c r="F86" s="10">
        <v>10000</v>
      </c>
    </row>
    <row r="87" spans="1:6" ht="15.6" x14ac:dyDescent="0.3">
      <c r="A87" s="113">
        <v>65</v>
      </c>
      <c r="B87" s="23" t="s">
        <v>156</v>
      </c>
      <c r="C87" s="18" t="s">
        <v>134</v>
      </c>
      <c r="D87" s="26" t="s">
        <v>95</v>
      </c>
      <c r="E87" s="48">
        <v>30000</v>
      </c>
      <c r="F87" s="10">
        <v>50000</v>
      </c>
    </row>
    <row r="88" spans="1:6" ht="15.6" x14ac:dyDescent="0.3">
      <c r="A88" s="113">
        <v>66</v>
      </c>
      <c r="B88" s="8" t="s">
        <v>157</v>
      </c>
      <c r="C88" s="18" t="s">
        <v>134</v>
      </c>
      <c r="D88" s="26" t="s">
        <v>95</v>
      </c>
      <c r="E88" s="49">
        <v>200000</v>
      </c>
      <c r="F88" s="10">
        <v>200000</v>
      </c>
    </row>
    <row r="89" spans="1:6" ht="16.2" x14ac:dyDescent="0.35">
      <c r="A89" s="113"/>
      <c r="B89" s="77" t="s">
        <v>105</v>
      </c>
      <c r="C89" s="78"/>
      <c r="D89" s="78"/>
      <c r="E89" s="79">
        <f>SUM(E83:E88)</f>
        <v>399033.5</v>
      </c>
      <c r="F89" s="69">
        <f>SUM(F83:F88)</f>
        <v>475000</v>
      </c>
    </row>
    <row r="90" spans="1:6" ht="16.2" thickBot="1" x14ac:dyDescent="0.35">
      <c r="A90" s="113"/>
      <c r="B90" s="195" t="s">
        <v>158</v>
      </c>
      <c r="C90" s="195"/>
      <c r="D90" s="196"/>
      <c r="E90" s="86" t="e">
        <f>E89+E81+E74+#REF!+E64</f>
        <v>#REF!</v>
      </c>
      <c r="F90" s="87"/>
    </row>
    <row r="91" spans="1:6" ht="16.2" thickBot="1" x14ac:dyDescent="0.35">
      <c r="A91" s="119">
        <v>3</v>
      </c>
      <c r="B91" s="191" t="s">
        <v>159</v>
      </c>
      <c r="C91" s="191"/>
      <c r="D91" s="191"/>
      <c r="E91" s="191"/>
      <c r="F91" s="192"/>
    </row>
    <row r="92" spans="1:6" ht="15.6" x14ac:dyDescent="0.3">
      <c r="A92" s="116">
        <v>3.1</v>
      </c>
      <c r="B92" s="209" t="s">
        <v>160</v>
      </c>
      <c r="C92" s="210"/>
      <c r="D92" s="210"/>
      <c r="E92" s="210"/>
      <c r="F92" s="211"/>
    </row>
    <row r="93" spans="1:6" ht="15.6" x14ac:dyDescent="0.3">
      <c r="A93" s="113"/>
      <c r="B93" s="14" t="s">
        <v>161</v>
      </c>
      <c r="C93" s="9" t="s">
        <v>94</v>
      </c>
      <c r="D93" s="9" t="s">
        <v>95</v>
      </c>
      <c r="E93" s="50"/>
      <c r="F93" s="10">
        <v>100000</v>
      </c>
    </row>
    <row r="94" spans="1:6" ht="15.6" x14ac:dyDescent="0.3">
      <c r="A94" s="113"/>
      <c r="B94" s="88" t="s">
        <v>239</v>
      </c>
      <c r="C94" s="9" t="s">
        <v>134</v>
      </c>
      <c r="D94" s="9" t="s">
        <v>244</v>
      </c>
      <c r="E94" s="50"/>
      <c r="F94" s="10">
        <v>15000</v>
      </c>
    </row>
    <row r="95" spans="1:6" ht="15.6" x14ac:dyDescent="0.3">
      <c r="A95" s="113"/>
      <c r="B95" s="14" t="s">
        <v>162</v>
      </c>
      <c r="C95" s="9" t="s">
        <v>94</v>
      </c>
      <c r="D95" s="9" t="s">
        <v>95</v>
      </c>
      <c r="E95" s="50">
        <v>20000</v>
      </c>
      <c r="F95" s="10">
        <v>20000</v>
      </c>
    </row>
    <row r="96" spans="1:6" ht="15.6" x14ac:dyDescent="0.3">
      <c r="A96" s="113"/>
      <c r="B96" s="14" t="s">
        <v>163</v>
      </c>
      <c r="C96" s="9" t="s">
        <v>94</v>
      </c>
      <c r="D96" s="9" t="s">
        <v>95</v>
      </c>
      <c r="E96" s="50">
        <v>30000</v>
      </c>
      <c r="F96" s="10">
        <v>20000</v>
      </c>
    </row>
    <row r="97" spans="1:6" ht="15.6" x14ac:dyDescent="0.3">
      <c r="A97" s="113"/>
      <c r="B97" s="14" t="s">
        <v>209</v>
      </c>
      <c r="C97" s="9" t="s">
        <v>210</v>
      </c>
      <c r="D97" s="9"/>
      <c r="E97" s="50">
        <v>18000</v>
      </c>
      <c r="F97" s="10">
        <v>10000</v>
      </c>
    </row>
    <row r="98" spans="1:6" ht="15.6" x14ac:dyDescent="0.3">
      <c r="A98" s="113"/>
      <c r="B98" s="14" t="s">
        <v>164</v>
      </c>
      <c r="C98" s="9" t="s">
        <v>94</v>
      </c>
      <c r="D98" s="9" t="s">
        <v>95</v>
      </c>
      <c r="E98" s="50">
        <v>20000</v>
      </c>
      <c r="F98" s="10">
        <v>10000</v>
      </c>
    </row>
    <row r="99" spans="1:6" ht="15.6" x14ac:dyDescent="0.3">
      <c r="A99" s="113"/>
      <c r="B99" s="14"/>
      <c r="C99" s="9"/>
      <c r="D99" s="9"/>
      <c r="E99" s="50"/>
      <c r="F99" s="10"/>
    </row>
    <row r="100" spans="1:6" ht="16.2" x14ac:dyDescent="0.3">
      <c r="A100" s="113"/>
      <c r="B100" s="80" t="s">
        <v>105</v>
      </c>
      <c r="C100" s="81"/>
      <c r="D100" s="82" t="s">
        <v>165</v>
      </c>
      <c r="E100" s="83">
        <f>SUM(E93:E98)</f>
        <v>88000</v>
      </c>
      <c r="F100" s="69">
        <f>SUM(F93:F98)</f>
        <v>175000</v>
      </c>
    </row>
    <row r="101" spans="1:6" ht="15.6" x14ac:dyDescent="0.3">
      <c r="A101" s="116">
        <v>3.2</v>
      </c>
      <c r="B101" s="206" t="s">
        <v>166</v>
      </c>
      <c r="C101" s="207"/>
      <c r="D101" s="207"/>
      <c r="E101" s="207"/>
      <c r="F101" s="208"/>
    </row>
    <row r="102" spans="1:6" ht="15.6" x14ac:dyDescent="0.3">
      <c r="A102" s="113"/>
      <c r="B102" s="23" t="s">
        <v>167</v>
      </c>
      <c r="C102" s="9" t="s">
        <v>94</v>
      </c>
      <c r="D102" s="9" t="s">
        <v>95</v>
      </c>
      <c r="E102" s="50"/>
      <c r="F102" s="10">
        <v>450000</v>
      </c>
    </row>
    <row r="103" spans="1:6" ht="18.600000000000001" customHeight="1" x14ac:dyDescent="0.3">
      <c r="A103" s="113"/>
      <c r="B103" s="23" t="s">
        <v>260</v>
      </c>
      <c r="C103" s="9" t="s">
        <v>261</v>
      </c>
      <c r="D103" s="9" t="s">
        <v>244</v>
      </c>
      <c r="E103" s="50"/>
      <c r="F103" s="10">
        <v>39619.58</v>
      </c>
    </row>
    <row r="104" spans="1:6" ht="15.6" x14ac:dyDescent="0.3">
      <c r="A104" s="113"/>
      <c r="B104" s="104" t="s">
        <v>259</v>
      </c>
      <c r="C104" s="9" t="s">
        <v>262</v>
      </c>
      <c r="D104" s="9" t="s">
        <v>244</v>
      </c>
      <c r="E104" s="50"/>
      <c r="F104" s="10">
        <v>9917.25</v>
      </c>
    </row>
    <row r="105" spans="1:6" ht="15.6" x14ac:dyDescent="0.3">
      <c r="A105" s="113"/>
      <c r="B105" s="104" t="s">
        <v>240</v>
      </c>
      <c r="C105" s="9" t="s">
        <v>262</v>
      </c>
      <c r="D105" s="9" t="s">
        <v>244</v>
      </c>
      <c r="E105" s="50"/>
      <c r="F105" s="10">
        <v>21275</v>
      </c>
    </row>
    <row r="106" spans="1:6" ht="15.6" x14ac:dyDescent="0.3">
      <c r="A106" s="113"/>
      <c r="B106" s="104" t="s">
        <v>241</v>
      </c>
      <c r="C106" s="9" t="s">
        <v>262</v>
      </c>
      <c r="D106" s="9" t="s">
        <v>244</v>
      </c>
      <c r="E106" s="50"/>
      <c r="F106" s="10">
        <v>4225</v>
      </c>
    </row>
    <row r="107" spans="1:6" ht="18" customHeight="1" x14ac:dyDescent="0.3">
      <c r="A107" s="113"/>
      <c r="B107" s="23" t="s">
        <v>263</v>
      </c>
      <c r="C107" s="9" t="s">
        <v>262</v>
      </c>
      <c r="D107" s="9" t="s">
        <v>142</v>
      </c>
      <c r="E107" s="50">
        <v>50000</v>
      </c>
      <c r="F107" s="10">
        <v>388734.7</v>
      </c>
    </row>
    <row r="108" spans="1:6" ht="15.6" x14ac:dyDescent="0.3">
      <c r="A108" s="113"/>
      <c r="B108" s="8" t="s">
        <v>194</v>
      </c>
      <c r="C108" s="9"/>
      <c r="D108" s="9" t="s">
        <v>142</v>
      </c>
      <c r="E108" s="50">
        <v>334966.02</v>
      </c>
      <c r="F108" s="10">
        <v>1359855.58</v>
      </c>
    </row>
    <row r="109" spans="1:6" ht="15.6" x14ac:dyDescent="0.3">
      <c r="A109" s="113"/>
      <c r="B109" s="88" t="s">
        <v>243</v>
      </c>
      <c r="C109" s="9"/>
      <c r="D109" s="9" t="s">
        <v>244</v>
      </c>
      <c r="E109" s="50"/>
      <c r="F109" s="10">
        <v>80000</v>
      </c>
    </row>
    <row r="110" spans="1:6" ht="15.6" x14ac:dyDescent="0.3">
      <c r="A110" s="113"/>
      <c r="B110" s="29" t="s">
        <v>168</v>
      </c>
      <c r="C110" s="18"/>
      <c r="D110" s="18" t="s">
        <v>95</v>
      </c>
      <c r="E110" s="51">
        <v>50000</v>
      </c>
      <c r="F110" s="22">
        <v>100000</v>
      </c>
    </row>
    <row r="111" spans="1:6" ht="15.6" x14ac:dyDescent="0.3">
      <c r="A111" s="113"/>
      <c r="B111" s="30" t="s">
        <v>271</v>
      </c>
      <c r="C111" s="9"/>
      <c r="D111" s="9" t="s">
        <v>244</v>
      </c>
      <c r="E111" s="50">
        <v>50000</v>
      </c>
      <c r="F111" s="10">
        <v>134124</v>
      </c>
    </row>
    <row r="112" spans="1:6" ht="15.6" x14ac:dyDescent="0.3">
      <c r="A112" s="113"/>
      <c r="B112" s="30" t="s">
        <v>269</v>
      </c>
      <c r="C112" s="9"/>
      <c r="D112" s="9"/>
      <c r="E112" s="50"/>
      <c r="F112" s="10">
        <v>4185</v>
      </c>
    </row>
    <row r="113" spans="1:6" ht="16.2" x14ac:dyDescent="0.35">
      <c r="A113" s="113"/>
      <c r="B113" s="77" t="s">
        <v>105</v>
      </c>
      <c r="C113" s="71"/>
      <c r="D113" s="71"/>
      <c r="E113" s="83">
        <f>SUM(E102:E112)</f>
        <v>484966.02</v>
      </c>
      <c r="F113" s="69">
        <f>SUM(F102:F112)</f>
        <v>2591936.1100000003</v>
      </c>
    </row>
    <row r="114" spans="1:6" ht="15.6" x14ac:dyDescent="0.3">
      <c r="A114" s="116">
        <v>3.3</v>
      </c>
      <c r="B114" s="206" t="s">
        <v>169</v>
      </c>
      <c r="C114" s="207"/>
      <c r="D114" s="207"/>
      <c r="E114" s="207"/>
      <c r="F114" s="208"/>
    </row>
    <row r="115" spans="1:6" ht="15.6" x14ac:dyDescent="0.3">
      <c r="A115" s="113"/>
      <c r="B115" s="30" t="s">
        <v>213</v>
      </c>
      <c r="C115" s="27"/>
      <c r="D115" s="9"/>
      <c r="E115" s="50">
        <v>40000</v>
      </c>
      <c r="F115" s="10">
        <v>50000</v>
      </c>
    </row>
    <row r="116" spans="1:6" ht="15.6" x14ac:dyDescent="0.3">
      <c r="A116" s="113"/>
      <c r="B116" s="23" t="s">
        <v>170</v>
      </c>
      <c r="C116" s="9"/>
      <c r="D116" s="9" t="s">
        <v>95</v>
      </c>
      <c r="E116" s="50">
        <v>60000</v>
      </c>
      <c r="F116" s="10">
        <v>50000</v>
      </c>
    </row>
    <row r="117" spans="1:6" ht="16.2" x14ac:dyDescent="0.3">
      <c r="A117" s="113"/>
      <c r="B117" s="84" t="s">
        <v>105</v>
      </c>
      <c r="C117" s="82"/>
      <c r="D117" s="82"/>
      <c r="E117" s="83">
        <f>SUM(E115:E116)</f>
        <v>100000</v>
      </c>
      <c r="F117" s="69">
        <f>SUM(F115:F116)</f>
        <v>100000</v>
      </c>
    </row>
    <row r="118" spans="1:6" ht="15.6" x14ac:dyDescent="0.3">
      <c r="A118" s="116">
        <v>3.4</v>
      </c>
      <c r="B118" s="206" t="s">
        <v>171</v>
      </c>
      <c r="C118" s="207"/>
      <c r="D118" s="207"/>
      <c r="E118" s="207"/>
      <c r="F118" s="208"/>
    </row>
    <row r="119" spans="1:6" ht="15.6" x14ac:dyDescent="0.3">
      <c r="A119" s="113"/>
      <c r="B119" s="12" t="s">
        <v>268</v>
      </c>
      <c r="C119" s="9"/>
      <c r="D119" s="9" t="s">
        <v>244</v>
      </c>
      <c r="E119" s="52"/>
      <c r="F119" s="10">
        <v>64641</v>
      </c>
    </row>
    <row r="120" spans="1:6" ht="15.6" x14ac:dyDescent="0.3">
      <c r="A120" s="113"/>
      <c r="B120" s="14" t="s">
        <v>270</v>
      </c>
      <c r="C120" s="9"/>
      <c r="D120" s="9" t="s">
        <v>244</v>
      </c>
      <c r="E120" s="44"/>
      <c r="F120" s="10">
        <v>114360</v>
      </c>
    </row>
    <row r="121" spans="1:6" ht="16.2" x14ac:dyDescent="0.3">
      <c r="A121" s="113"/>
      <c r="B121" s="70" t="s">
        <v>105</v>
      </c>
      <c r="C121" s="71"/>
      <c r="D121" s="71"/>
      <c r="E121" s="72">
        <f>SUM(E119:E120)</f>
        <v>0</v>
      </c>
      <c r="F121" s="69">
        <v>179001</v>
      </c>
    </row>
    <row r="122" spans="1:6" ht="16.2" thickBot="1" x14ac:dyDescent="0.35">
      <c r="A122" s="113"/>
      <c r="B122" s="195" t="s">
        <v>172</v>
      </c>
      <c r="C122" s="195"/>
      <c r="D122" s="196"/>
      <c r="E122" s="120">
        <f>E121+E117+E113+E100</f>
        <v>672966.02</v>
      </c>
      <c r="F122" s="87">
        <v>3215937.11</v>
      </c>
    </row>
    <row r="123" spans="1:6" ht="16.2" thickBot="1" x14ac:dyDescent="0.35">
      <c r="A123" s="119">
        <v>4</v>
      </c>
      <c r="B123" s="193" t="s">
        <v>173</v>
      </c>
      <c r="C123" s="193"/>
      <c r="D123" s="193"/>
      <c r="E123" s="193"/>
      <c r="F123" s="194"/>
    </row>
    <row r="124" spans="1:6" ht="15.6" x14ac:dyDescent="0.3">
      <c r="A124" s="116">
        <v>4.0999999999999996</v>
      </c>
      <c r="B124" s="212" t="s">
        <v>174</v>
      </c>
      <c r="C124" s="213"/>
      <c r="D124" s="213"/>
      <c r="E124" s="213"/>
      <c r="F124" s="214"/>
    </row>
    <row r="125" spans="1:6" ht="15.6" x14ac:dyDescent="0.3">
      <c r="A125" s="113"/>
      <c r="B125" s="30" t="s">
        <v>175</v>
      </c>
      <c r="C125" s="9" t="s">
        <v>134</v>
      </c>
      <c r="D125" s="9" t="s">
        <v>95</v>
      </c>
      <c r="E125" s="43">
        <v>110000</v>
      </c>
      <c r="F125" s="10">
        <v>35000</v>
      </c>
    </row>
    <row r="126" spans="1:6" ht="15.6" x14ac:dyDescent="0.3">
      <c r="A126" s="113"/>
      <c r="B126" s="12" t="s">
        <v>176</v>
      </c>
      <c r="C126" s="9" t="s">
        <v>134</v>
      </c>
      <c r="D126" s="9" t="s">
        <v>95</v>
      </c>
      <c r="E126" s="43"/>
      <c r="F126" s="10">
        <v>20000</v>
      </c>
    </row>
    <row r="127" spans="1:6" ht="15.6" x14ac:dyDescent="0.3">
      <c r="A127" s="113"/>
      <c r="B127" s="31" t="s">
        <v>177</v>
      </c>
      <c r="C127" s="18"/>
      <c r="D127" s="18"/>
      <c r="E127" s="44"/>
      <c r="F127" s="22">
        <v>20000</v>
      </c>
    </row>
    <row r="128" spans="1:6" ht="16.2" x14ac:dyDescent="0.3">
      <c r="A128" s="113"/>
      <c r="B128" s="70" t="s">
        <v>105</v>
      </c>
      <c r="C128" s="71"/>
      <c r="D128" s="71"/>
      <c r="E128" s="72">
        <f>SUM(E125:E127)</f>
        <v>110000</v>
      </c>
      <c r="F128" s="69">
        <f>SUM(F125:F127)</f>
        <v>75000</v>
      </c>
    </row>
    <row r="129" spans="1:6" ht="15.6" x14ac:dyDescent="0.3">
      <c r="A129" s="116">
        <v>4.2</v>
      </c>
      <c r="B129" s="205" t="s">
        <v>248</v>
      </c>
      <c r="C129" s="198"/>
      <c r="D129" s="198"/>
      <c r="E129" s="198"/>
      <c r="F129" s="199"/>
    </row>
    <row r="130" spans="1:6" ht="15.6" x14ac:dyDescent="0.3">
      <c r="A130" s="113"/>
      <c r="B130" s="16" t="s">
        <v>178</v>
      </c>
      <c r="C130" s="9"/>
      <c r="D130" s="9" t="s">
        <v>95</v>
      </c>
      <c r="E130" s="43">
        <v>30000</v>
      </c>
      <c r="F130" s="10">
        <v>20000</v>
      </c>
    </row>
    <row r="131" spans="1:6" ht="15.6" x14ac:dyDescent="0.3">
      <c r="A131" s="113"/>
      <c r="B131" s="12" t="s">
        <v>179</v>
      </c>
      <c r="C131" s="9" t="s">
        <v>134</v>
      </c>
      <c r="D131" s="9" t="s">
        <v>95</v>
      </c>
      <c r="E131" s="15"/>
      <c r="F131" s="10">
        <v>25000</v>
      </c>
    </row>
    <row r="132" spans="1:6" ht="15.6" x14ac:dyDescent="0.3">
      <c r="A132" s="113"/>
      <c r="B132" s="12" t="s">
        <v>180</v>
      </c>
      <c r="C132" s="9" t="s">
        <v>134</v>
      </c>
      <c r="D132" s="9" t="s">
        <v>95</v>
      </c>
      <c r="E132" s="43"/>
      <c r="F132" s="10">
        <v>20000</v>
      </c>
    </row>
    <row r="133" spans="1:6" ht="16.2" x14ac:dyDescent="0.3">
      <c r="A133" s="113"/>
      <c r="B133" s="70" t="s">
        <v>105</v>
      </c>
      <c r="C133" s="71"/>
      <c r="D133" s="71"/>
      <c r="E133" s="85">
        <f>SUM(E130:E132)</f>
        <v>30000</v>
      </c>
      <c r="F133" s="69">
        <f>SUM(F130:F132)</f>
        <v>65000</v>
      </c>
    </row>
    <row r="134" spans="1:6" ht="16.2" thickBot="1" x14ac:dyDescent="0.35">
      <c r="A134" s="113"/>
      <c r="B134" s="195" t="s">
        <v>181</v>
      </c>
      <c r="C134" s="195"/>
      <c r="D134" s="196"/>
      <c r="E134" s="121">
        <f>E133+E128</f>
        <v>140000</v>
      </c>
      <c r="F134" s="87"/>
    </row>
    <row r="135" spans="1:6" ht="16.2" thickBot="1" x14ac:dyDescent="0.35">
      <c r="A135" s="119">
        <v>5</v>
      </c>
      <c r="B135" s="191" t="s">
        <v>182</v>
      </c>
      <c r="C135" s="191"/>
      <c r="D135" s="191"/>
      <c r="E135" s="191"/>
      <c r="F135" s="192"/>
    </row>
    <row r="136" spans="1:6" ht="15.6" x14ac:dyDescent="0.3">
      <c r="A136" s="116">
        <v>5.0999999999999996</v>
      </c>
      <c r="B136" s="209" t="s">
        <v>183</v>
      </c>
      <c r="C136" s="210"/>
      <c r="D136" s="210"/>
      <c r="E136" s="210"/>
      <c r="F136" s="211"/>
    </row>
    <row r="137" spans="1:6" ht="15.6" x14ac:dyDescent="0.3">
      <c r="A137" s="113"/>
      <c r="B137" s="12" t="s">
        <v>184</v>
      </c>
      <c r="C137" s="18" t="s">
        <v>134</v>
      </c>
      <c r="D137" s="9" t="s">
        <v>95</v>
      </c>
      <c r="E137" s="43">
        <v>10000</v>
      </c>
      <c r="F137" s="10">
        <v>10000</v>
      </c>
    </row>
    <row r="138" spans="1:6" ht="16.95" customHeight="1" x14ac:dyDescent="0.3">
      <c r="A138" s="113"/>
      <c r="B138" s="12" t="s">
        <v>185</v>
      </c>
      <c r="C138" s="18" t="s">
        <v>134</v>
      </c>
      <c r="D138" s="9" t="s">
        <v>95</v>
      </c>
      <c r="E138" s="43">
        <v>90000</v>
      </c>
      <c r="F138" s="10">
        <v>50000</v>
      </c>
    </row>
    <row r="139" spans="1:6" ht="16.95" customHeight="1" x14ac:dyDescent="0.3">
      <c r="A139" s="113"/>
      <c r="B139" s="12" t="s">
        <v>258</v>
      </c>
      <c r="C139" s="18"/>
      <c r="D139" s="9" t="s">
        <v>244</v>
      </c>
      <c r="E139" s="43"/>
      <c r="F139" s="10">
        <v>145098.4</v>
      </c>
    </row>
    <row r="140" spans="1:6" ht="16.95" customHeight="1" x14ac:dyDescent="0.3">
      <c r="A140" s="113"/>
      <c r="B140" s="30" t="s">
        <v>214</v>
      </c>
      <c r="C140" s="27"/>
      <c r="D140" s="9"/>
      <c r="E140" s="50">
        <v>60000</v>
      </c>
      <c r="F140" s="10">
        <v>100000</v>
      </c>
    </row>
    <row r="141" spans="1:6" ht="16.2" x14ac:dyDescent="0.35">
      <c r="A141" s="113"/>
      <c r="B141" s="77" t="s">
        <v>105</v>
      </c>
      <c r="C141" s="71"/>
      <c r="D141" s="71"/>
      <c r="E141" s="72">
        <f>SUM(E137:E138)</f>
        <v>100000</v>
      </c>
      <c r="F141" s="69">
        <f>SUM(F137:F140)</f>
        <v>305098.40000000002</v>
      </c>
    </row>
    <row r="142" spans="1:6" ht="15.6" x14ac:dyDescent="0.3">
      <c r="A142" s="116">
        <v>5.2</v>
      </c>
      <c r="B142" s="205" t="s">
        <v>186</v>
      </c>
      <c r="C142" s="198"/>
      <c r="D142" s="198"/>
      <c r="E142" s="198"/>
      <c r="F142" s="199"/>
    </row>
    <row r="143" spans="1:6" ht="15.6" x14ac:dyDescent="0.3">
      <c r="A143" s="113"/>
      <c r="B143" s="14" t="s">
        <v>187</v>
      </c>
      <c r="C143" s="18" t="s">
        <v>134</v>
      </c>
      <c r="D143" s="9" t="s">
        <v>95</v>
      </c>
      <c r="E143" s="43">
        <v>0</v>
      </c>
      <c r="F143" s="10">
        <v>10000</v>
      </c>
    </row>
    <row r="144" spans="1:6" ht="15.6" x14ac:dyDescent="0.3">
      <c r="A144" s="113"/>
      <c r="B144" s="8" t="s">
        <v>188</v>
      </c>
      <c r="C144" s="18" t="s">
        <v>134</v>
      </c>
      <c r="D144" s="9" t="s">
        <v>95</v>
      </c>
      <c r="E144" s="43">
        <v>0</v>
      </c>
      <c r="F144" s="10">
        <v>25000</v>
      </c>
    </row>
    <row r="145" spans="1:6" ht="15.6" x14ac:dyDescent="0.3">
      <c r="A145" s="113"/>
      <c r="B145" s="23" t="s">
        <v>238</v>
      </c>
      <c r="C145" s="18" t="s">
        <v>134</v>
      </c>
      <c r="D145" s="9" t="s">
        <v>95</v>
      </c>
      <c r="E145" s="43">
        <v>0</v>
      </c>
      <c r="F145" s="10">
        <v>30000</v>
      </c>
    </row>
    <row r="146" spans="1:6" ht="16.2" x14ac:dyDescent="0.35">
      <c r="A146" s="113"/>
      <c r="B146" s="77" t="s">
        <v>105</v>
      </c>
      <c r="C146" s="71"/>
      <c r="D146" s="71"/>
      <c r="E146" s="125">
        <v>0</v>
      </c>
      <c r="F146" s="69">
        <f>SUM(F143:F145)</f>
        <v>65000</v>
      </c>
    </row>
    <row r="147" spans="1:6" ht="15.6" x14ac:dyDescent="0.3">
      <c r="A147" s="113"/>
      <c r="B147" s="215" t="s">
        <v>189</v>
      </c>
      <c r="C147" s="215"/>
      <c r="D147" s="216"/>
      <c r="E147" s="86"/>
      <c r="F147" s="87">
        <v>530098.4</v>
      </c>
    </row>
    <row r="148" spans="1:6" ht="16.2" x14ac:dyDescent="0.35">
      <c r="A148" s="1"/>
      <c r="B148" s="122" t="s">
        <v>8</v>
      </c>
      <c r="C148" s="122"/>
      <c r="D148" s="122"/>
      <c r="E148" s="123"/>
      <c r="F148" s="124"/>
    </row>
  </sheetData>
  <mergeCells count="30">
    <mergeCell ref="B92:F92"/>
    <mergeCell ref="B101:F101"/>
    <mergeCell ref="B114:F114"/>
    <mergeCell ref="B118:F118"/>
    <mergeCell ref="B75:F75"/>
    <mergeCell ref="B82:F82"/>
    <mergeCell ref="B122:D122"/>
    <mergeCell ref="B123:F123"/>
    <mergeCell ref="B134:D134"/>
    <mergeCell ref="B135:F135"/>
    <mergeCell ref="B147:D147"/>
    <mergeCell ref="B124:F124"/>
    <mergeCell ref="B129:F129"/>
    <mergeCell ref="B136:F136"/>
    <mergeCell ref="B142:F142"/>
    <mergeCell ref="A1:F1"/>
    <mergeCell ref="A2:F2"/>
    <mergeCell ref="B91:F91"/>
    <mergeCell ref="B4:F4"/>
    <mergeCell ref="B47:D47"/>
    <mergeCell ref="B48:F48"/>
    <mergeCell ref="B90:D90"/>
    <mergeCell ref="B65:F65"/>
    <mergeCell ref="B49:F49"/>
    <mergeCell ref="B44:F44"/>
    <mergeCell ref="B39:F39"/>
    <mergeCell ref="B35:F35"/>
    <mergeCell ref="B24:F24"/>
    <mergeCell ref="B19:F19"/>
    <mergeCell ref="B5:F5"/>
  </mergeCells>
  <phoneticPr fontId="18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5"/>
  <sheetViews>
    <sheetView workbookViewId="0">
      <selection activeCell="B22" sqref="B22"/>
    </sheetView>
  </sheetViews>
  <sheetFormatPr defaultRowHeight="14.4" x14ac:dyDescent="0.3"/>
  <cols>
    <col min="2" max="2" width="42" customWidth="1"/>
    <col min="3" max="3" width="15" style="36" customWidth="1"/>
    <col min="4" max="4" width="23.88671875" customWidth="1"/>
  </cols>
  <sheetData>
    <row r="1" spans="1:4" ht="15.6" x14ac:dyDescent="0.3">
      <c r="A1" s="33" t="s">
        <v>190</v>
      </c>
      <c r="B1" s="33" t="s">
        <v>216</v>
      </c>
      <c r="C1" s="39" t="s">
        <v>217</v>
      </c>
      <c r="D1" s="33" t="s">
        <v>218</v>
      </c>
    </row>
    <row r="2" spans="1:4" x14ac:dyDescent="0.3">
      <c r="A2" s="219" t="s">
        <v>219</v>
      </c>
      <c r="B2" s="219"/>
      <c r="C2" s="219"/>
      <c r="D2" s="219"/>
    </row>
    <row r="3" spans="1:4" x14ac:dyDescent="0.3">
      <c r="A3" s="56">
        <v>1</v>
      </c>
      <c r="B3" s="57" t="s">
        <v>220</v>
      </c>
      <c r="C3" s="58">
        <v>40192</v>
      </c>
      <c r="D3" s="59" t="s">
        <v>221</v>
      </c>
    </row>
    <row r="4" spans="1:4" x14ac:dyDescent="0.3">
      <c r="A4" s="56">
        <v>2</v>
      </c>
      <c r="B4" s="57" t="s">
        <v>224</v>
      </c>
      <c r="C4" s="58">
        <v>65000</v>
      </c>
      <c r="D4" s="59" t="s">
        <v>86</v>
      </c>
    </row>
    <row r="5" spans="1:4" x14ac:dyDescent="0.3">
      <c r="A5" s="56">
        <v>3</v>
      </c>
      <c r="B5" s="57" t="s">
        <v>223</v>
      </c>
      <c r="C5" s="58">
        <v>20000</v>
      </c>
      <c r="D5" s="59" t="s">
        <v>87</v>
      </c>
    </row>
    <row r="6" spans="1:4" x14ac:dyDescent="0.3">
      <c r="A6" s="56">
        <v>4</v>
      </c>
      <c r="B6" s="57" t="s">
        <v>225</v>
      </c>
      <c r="C6" s="58">
        <v>24000</v>
      </c>
      <c r="D6" s="59" t="s">
        <v>87</v>
      </c>
    </row>
    <row r="7" spans="1:4" x14ac:dyDescent="0.3">
      <c r="A7" s="56">
        <v>5</v>
      </c>
      <c r="B7" s="57" t="s">
        <v>226</v>
      </c>
      <c r="C7" s="58">
        <v>20000</v>
      </c>
      <c r="D7" s="59" t="s">
        <v>87</v>
      </c>
    </row>
    <row r="8" spans="1:4" x14ac:dyDescent="0.3">
      <c r="A8" s="56">
        <v>6</v>
      </c>
      <c r="B8" s="57" t="s">
        <v>227</v>
      </c>
      <c r="C8" s="58">
        <v>18000</v>
      </c>
      <c r="D8" s="59" t="s">
        <v>87</v>
      </c>
    </row>
    <row r="9" spans="1:4" x14ac:dyDescent="0.3">
      <c r="A9" s="56">
        <v>7</v>
      </c>
      <c r="B9" s="57" t="s">
        <v>228</v>
      </c>
      <c r="C9" s="58">
        <v>18000</v>
      </c>
      <c r="D9" s="59" t="s">
        <v>87</v>
      </c>
    </row>
    <row r="10" spans="1:4" x14ac:dyDescent="0.3">
      <c r="A10" s="56"/>
      <c r="B10" s="57" t="s">
        <v>229</v>
      </c>
      <c r="C10" s="58">
        <v>50000</v>
      </c>
      <c r="D10" s="59" t="s">
        <v>87</v>
      </c>
    </row>
    <row r="11" spans="1:4" x14ac:dyDescent="0.3">
      <c r="A11" s="66"/>
      <c r="B11" s="67" t="s">
        <v>231</v>
      </c>
      <c r="C11" s="68">
        <f>SUM(C3:C10)</f>
        <v>255192</v>
      </c>
      <c r="D11" s="66"/>
    </row>
    <row r="12" spans="1:4" x14ac:dyDescent="0.3">
      <c r="A12" s="2"/>
      <c r="B12" s="2"/>
      <c r="C12" s="37"/>
      <c r="D12" s="2"/>
    </row>
    <row r="13" spans="1:4" x14ac:dyDescent="0.3">
      <c r="A13" s="2"/>
      <c r="B13" s="2"/>
      <c r="C13" s="37"/>
      <c r="D13" s="2"/>
    </row>
    <row r="14" spans="1:4" x14ac:dyDescent="0.3">
      <c r="A14" s="2"/>
      <c r="B14" s="2"/>
      <c r="C14" s="37"/>
      <c r="D14" s="2"/>
    </row>
    <row r="15" spans="1:4" x14ac:dyDescent="0.3">
      <c r="A15" s="60" t="s">
        <v>190</v>
      </c>
      <c r="B15" s="219" t="s">
        <v>222</v>
      </c>
      <c r="C15" s="219"/>
      <c r="D15" s="219"/>
    </row>
    <row r="16" spans="1:4" ht="28.2" x14ac:dyDescent="0.3">
      <c r="A16" s="61">
        <v>1</v>
      </c>
      <c r="B16" s="62" t="s">
        <v>230</v>
      </c>
      <c r="C16" s="63">
        <v>430457</v>
      </c>
      <c r="D16" s="64" t="s">
        <v>221</v>
      </c>
    </row>
    <row r="17" spans="1:6" ht="15.6" x14ac:dyDescent="0.3">
      <c r="A17" s="2"/>
      <c r="B17" s="28"/>
      <c r="C17" s="65"/>
      <c r="D17" s="28"/>
      <c r="E17" s="55"/>
      <c r="F17" s="55"/>
    </row>
    <row r="18" spans="1:6" x14ac:dyDescent="0.3">
      <c r="A18" s="2"/>
      <c r="B18" s="2"/>
      <c r="C18" s="37"/>
      <c r="D18" s="2"/>
    </row>
    <row r="19" spans="1:6" x14ac:dyDescent="0.3">
      <c r="A19" s="2"/>
      <c r="B19" s="2"/>
      <c r="C19" s="37"/>
      <c r="D19" s="2"/>
    </row>
    <row r="20" spans="1:6" x14ac:dyDescent="0.3">
      <c r="A20" s="2"/>
      <c r="B20" s="2"/>
      <c r="C20" s="37"/>
      <c r="D20" s="2"/>
    </row>
    <row r="21" spans="1:6" x14ac:dyDescent="0.3">
      <c r="A21" s="2"/>
      <c r="B21" s="2"/>
      <c r="C21" s="37"/>
      <c r="D21" s="2"/>
    </row>
    <row r="22" spans="1:6" x14ac:dyDescent="0.3">
      <c r="A22" s="2"/>
      <c r="B22" s="2"/>
      <c r="C22" s="37"/>
      <c r="D22" s="2"/>
    </row>
    <row r="23" spans="1:6" x14ac:dyDescent="0.3">
      <c r="A23" s="2"/>
      <c r="B23" s="2"/>
      <c r="C23" s="37"/>
      <c r="D23" s="2"/>
    </row>
    <row r="24" spans="1:6" x14ac:dyDescent="0.3">
      <c r="A24" s="2"/>
      <c r="B24" s="2"/>
      <c r="C24" s="37"/>
      <c r="D24" s="2"/>
    </row>
    <row r="25" spans="1:6" x14ac:dyDescent="0.3">
      <c r="A25" s="2"/>
      <c r="B25" s="2"/>
      <c r="C25" s="37"/>
      <c r="D25" s="2"/>
    </row>
  </sheetData>
  <mergeCells count="2">
    <mergeCell ref="A2:D2"/>
    <mergeCell ref="B15:D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workbookViewId="0">
      <selection activeCell="B2" sqref="B2:C2"/>
    </sheetView>
  </sheetViews>
  <sheetFormatPr defaultRowHeight="14.4" x14ac:dyDescent="0.3"/>
  <cols>
    <col min="1" max="1" width="7.6640625" customWidth="1"/>
    <col min="2" max="2" width="57.88671875" customWidth="1"/>
    <col min="3" max="3" width="21.44140625" customWidth="1"/>
  </cols>
  <sheetData>
    <row r="1" spans="1:5" ht="15.6" x14ac:dyDescent="0.3">
      <c r="A1" s="220" t="s">
        <v>66</v>
      </c>
      <c r="B1" s="220"/>
      <c r="C1" s="220"/>
    </row>
    <row r="2" spans="1:5" x14ac:dyDescent="0.3">
      <c r="B2" s="221" t="s">
        <v>276</v>
      </c>
      <c r="C2" s="221"/>
    </row>
    <row r="3" spans="1:5" ht="15.6" x14ac:dyDescent="0.3">
      <c r="A3" s="60" t="s">
        <v>273</v>
      </c>
      <c r="B3" s="33" t="s">
        <v>275</v>
      </c>
      <c r="C3" s="60" t="s">
        <v>274</v>
      </c>
      <c r="E3" s="129"/>
    </row>
    <row r="4" spans="1:5" ht="15.6" x14ac:dyDescent="0.3">
      <c r="A4" s="60"/>
      <c r="B4" s="33" t="s">
        <v>278</v>
      </c>
      <c r="C4" s="60"/>
      <c r="E4" s="129"/>
    </row>
    <row r="5" spans="1:5" ht="15.6" x14ac:dyDescent="0.3">
      <c r="A5" s="60"/>
      <c r="B5" s="33" t="s">
        <v>280</v>
      </c>
      <c r="C5" s="60"/>
      <c r="E5" s="129"/>
    </row>
    <row r="6" spans="1:5" ht="15.6" x14ac:dyDescent="0.3">
      <c r="A6" s="130">
        <v>1</v>
      </c>
      <c r="B6" s="40" t="s">
        <v>277</v>
      </c>
      <c r="C6" s="34">
        <v>950000</v>
      </c>
    </row>
    <row r="7" spans="1:5" x14ac:dyDescent="0.3">
      <c r="A7" s="130">
        <v>2</v>
      </c>
      <c r="B7" s="130" t="s">
        <v>279</v>
      </c>
      <c r="C7" s="130"/>
    </row>
    <row r="8" spans="1:5" x14ac:dyDescent="0.3">
      <c r="A8" s="130"/>
      <c r="B8" s="130"/>
      <c r="C8" s="130"/>
    </row>
    <row r="9" spans="1:5" x14ac:dyDescent="0.3">
      <c r="A9" s="130"/>
      <c r="B9" s="130"/>
      <c r="C9" s="130"/>
    </row>
    <row r="10" spans="1:5" x14ac:dyDescent="0.3">
      <c r="A10" s="130"/>
      <c r="B10" s="130"/>
      <c r="C10" s="130"/>
    </row>
    <row r="11" spans="1:5" x14ac:dyDescent="0.3">
      <c r="A11" s="130"/>
      <c r="B11" s="130"/>
      <c r="C11" s="130"/>
    </row>
    <row r="12" spans="1:5" x14ac:dyDescent="0.3">
      <c r="A12" s="130"/>
      <c r="B12" s="130"/>
      <c r="C12" s="130"/>
    </row>
    <row r="13" spans="1:5" x14ac:dyDescent="0.3">
      <c r="A13" s="130"/>
      <c r="B13" s="130"/>
      <c r="C13" s="130"/>
    </row>
    <row r="14" spans="1:5" x14ac:dyDescent="0.3">
      <c r="A14" s="130"/>
      <c r="B14" s="130"/>
      <c r="C14" s="130"/>
    </row>
    <row r="15" spans="1:5" x14ac:dyDescent="0.3">
      <c r="A15" s="130"/>
      <c r="B15" s="130"/>
      <c r="C15" s="130"/>
    </row>
    <row r="16" spans="1:5" x14ac:dyDescent="0.3">
      <c r="A16" s="130"/>
      <c r="B16" s="130"/>
      <c r="C16" s="130"/>
    </row>
    <row r="17" spans="1:3" x14ac:dyDescent="0.3">
      <c r="A17" s="130"/>
      <c r="B17" s="130"/>
      <c r="C17" s="130"/>
    </row>
    <row r="18" spans="1:3" x14ac:dyDescent="0.3">
      <c r="A18" s="2"/>
      <c r="B18" s="2"/>
      <c r="C18" s="2"/>
    </row>
  </sheetData>
  <mergeCells count="2">
    <mergeCell ref="A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IGF REVENUE 2025</vt:lpstr>
      <vt:lpstr>IGF EXPENDITURE 2025</vt:lpstr>
      <vt:lpstr>DACF</vt:lpstr>
      <vt:lpstr> DONOR FUNDED EXPENDITURES</vt:lpstr>
      <vt:lpstr>Sheet1</vt:lpstr>
      <vt:lpstr>DACF!_Hlk160632084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PLANNING OFFICE</cp:lastModifiedBy>
  <cp:lastPrinted>2024-11-13T15:19:19Z</cp:lastPrinted>
  <dcterms:created xsi:type="dcterms:W3CDTF">2023-04-11T16:38:12Z</dcterms:created>
  <dcterms:modified xsi:type="dcterms:W3CDTF">2025-12-25T01:20:51Z</dcterms:modified>
</cp:coreProperties>
</file>