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docs.live.net/dfdcdf8d728e43db/Desktop/"/>
    </mc:Choice>
  </mc:AlternateContent>
  <xr:revisionPtr revIDLastSave="4" documentId="13_ncr:1_{3ADD03CA-469E-46E6-96DD-7797BD7BDC49}" xr6:coauthVersionLast="47" xr6:coauthVersionMax="47" xr10:uidLastSave="{032B9AB0-B4BA-4DD3-B2E2-00E577A01956}"/>
  <bookViews>
    <workbookView xWindow="-108" yWindow="-108" windowWidth="23256" windowHeight="12456" activeTab="5" xr2:uid="{00000000-000D-0000-FFFF-FFFF00000000}"/>
  </bookViews>
  <sheets>
    <sheet name="IGF EXPENDITURE" sheetId="1" r:id="rId1"/>
    <sheet name="IGF REVENUE" sheetId="2" r:id="rId2"/>
    <sheet name="DACF EXPENDITURE" sheetId="3" r:id="rId3"/>
    <sheet name="DACF-RFG" sheetId="6" r:id="rId4"/>
    <sheet name="MPs CF" sheetId="8" r:id="rId5"/>
    <sheet name="GOG" sheetId="5" r:id="rId6"/>
    <sheet name="DONOR"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 l="1"/>
  <c r="N49" i="5"/>
  <c r="M48" i="5"/>
  <c r="M43" i="5"/>
  <c r="M38" i="5"/>
  <c r="M34" i="5"/>
  <c r="M30" i="5"/>
  <c r="M25" i="5"/>
  <c r="M20" i="5"/>
  <c r="M16" i="5"/>
  <c r="K16" i="5"/>
  <c r="M12" i="5"/>
  <c r="M8" i="5"/>
  <c r="K8" i="5"/>
  <c r="H148" i="3"/>
  <c r="F57" i="3"/>
  <c r="G70" i="1"/>
  <c r="F128" i="3"/>
  <c r="H97" i="2"/>
  <c r="H39" i="2"/>
  <c r="J94" i="2"/>
  <c r="J117" i="2" s="1"/>
  <c r="F101" i="1"/>
  <c r="F50" i="1"/>
  <c r="G46" i="5"/>
  <c r="E6" i="5"/>
  <c r="E23" i="5"/>
  <c r="E9" i="6"/>
  <c r="I101" i="1"/>
  <c r="M97" i="2"/>
  <c r="F100" i="1"/>
  <c r="F44" i="3"/>
  <c r="E57" i="1"/>
  <c r="P97" i="2" l="1"/>
  <c r="H92" i="2"/>
  <c r="H79" i="2"/>
  <c r="G48" i="2"/>
  <c r="H87" i="2"/>
  <c r="F94" i="1"/>
  <c r="F78" i="1"/>
  <c r="F72" i="1"/>
  <c r="F28" i="1"/>
  <c r="E96" i="1"/>
  <c r="E100" i="1"/>
  <c r="E81" i="1"/>
  <c r="E82" i="1"/>
  <c r="E83" i="1"/>
  <c r="E84" i="1"/>
  <c r="E85" i="1"/>
  <c r="E86" i="1"/>
  <c r="E87" i="1"/>
  <c r="E88" i="1"/>
  <c r="E89" i="1"/>
  <c r="E90" i="1"/>
  <c r="E91" i="1"/>
  <c r="E93" i="1"/>
  <c r="E80" i="1"/>
  <c r="E75" i="1"/>
  <c r="E76" i="1"/>
  <c r="E77" i="1"/>
  <c r="E74" i="1"/>
  <c r="E53" i="1"/>
  <c r="E54" i="1"/>
  <c r="E55" i="1"/>
  <c r="E56" i="1"/>
  <c r="E58" i="1"/>
  <c r="E59" i="1"/>
  <c r="E60" i="1"/>
  <c r="E64" i="1"/>
  <c r="E65" i="1"/>
  <c r="E66" i="1"/>
  <c r="E67" i="1"/>
  <c r="E68" i="1"/>
  <c r="E71" i="1"/>
  <c r="E52" i="1"/>
  <c r="E45" i="1"/>
  <c r="E48" i="1"/>
  <c r="E49" i="1"/>
  <c r="E44" i="1"/>
  <c r="E37" i="1"/>
  <c r="E38" i="1"/>
  <c r="E39" i="1"/>
  <c r="E40" i="1"/>
  <c r="E41" i="1"/>
  <c r="E36" i="1"/>
  <c r="D94" i="1"/>
  <c r="D78" i="1"/>
  <c r="D72" i="1"/>
  <c r="E31" i="1"/>
  <c r="E32" i="1"/>
  <c r="E33" i="1"/>
  <c r="E30" i="1"/>
  <c r="E23" i="1"/>
  <c r="E24" i="1"/>
  <c r="E25" i="1"/>
  <c r="E26" i="1"/>
  <c r="E27" i="1"/>
  <c r="E22" i="1"/>
  <c r="D28" i="1"/>
  <c r="D50" i="1"/>
  <c r="D42" i="1"/>
  <c r="D34" i="1"/>
  <c r="D20" i="1"/>
  <c r="D10" i="1"/>
  <c r="E15" i="1"/>
  <c r="E16" i="1"/>
  <c r="E17" i="1"/>
  <c r="E18" i="1"/>
  <c r="E19" i="1"/>
  <c r="E13" i="1"/>
  <c r="E5" i="1"/>
  <c r="E6" i="1"/>
  <c r="E7" i="1"/>
  <c r="E8" i="1"/>
  <c r="E9" i="1"/>
  <c r="E4" i="1"/>
  <c r="I8" i="2"/>
  <c r="I7" i="2"/>
  <c r="I9" i="2" s="1"/>
  <c r="G39" i="2"/>
  <c r="I96" i="2"/>
  <c r="I92" i="2" s="1"/>
  <c r="I87" i="2"/>
  <c r="I79" i="2"/>
  <c r="I62" i="2"/>
  <c r="I15" i="2"/>
  <c r="H62" i="2"/>
  <c r="H96" i="2"/>
  <c r="H15" i="2"/>
  <c r="F42" i="1"/>
  <c r="F34" i="1"/>
  <c r="F10" i="1"/>
  <c r="F20" i="1"/>
  <c r="F135" i="3"/>
  <c r="F146" i="3"/>
  <c r="F143" i="3"/>
  <c r="E135" i="3"/>
  <c r="F126" i="3"/>
  <c r="E126" i="3"/>
  <c r="F117" i="3"/>
  <c r="E117" i="3"/>
  <c r="F111" i="3"/>
  <c r="F98" i="3"/>
  <c r="E98" i="3"/>
  <c r="F90" i="3"/>
  <c r="E90" i="3"/>
  <c r="F78" i="3"/>
  <c r="E78" i="3"/>
  <c r="F68" i="3"/>
  <c r="E68" i="3"/>
  <c r="E57" i="3"/>
  <c r="E44" i="3"/>
  <c r="F40" i="3"/>
  <c r="E40" i="3"/>
  <c r="F36" i="3"/>
  <c r="E36" i="3"/>
  <c r="F31" i="3"/>
  <c r="F22" i="3"/>
  <c r="E22" i="3"/>
  <c r="F16" i="3"/>
  <c r="G57" i="2"/>
  <c r="G58" i="2"/>
  <c r="G59" i="2"/>
  <c r="G61" i="2"/>
  <c r="G64" i="2"/>
  <c r="G65" i="2"/>
  <c r="G66" i="2"/>
  <c r="G67" i="2"/>
  <c r="G68" i="2"/>
  <c r="G69" i="2"/>
  <c r="G70" i="2"/>
  <c r="G71" i="2"/>
  <c r="G72" i="2"/>
  <c r="G73" i="2"/>
  <c r="G74" i="2"/>
  <c r="G75" i="2"/>
  <c r="G76" i="2"/>
  <c r="G77" i="2"/>
  <c r="G78" i="2"/>
  <c r="G81" i="2"/>
  <c r="G82" i="2"/>
  <c r="G83" i="2"/>
  <c r="G84" i="2"/>
  <c r="G85" i="2"/>
  <c r="G86" i="2"/>
  <c r="G89" i="2"/>
  <c r="G90" i="2"/>
  <c r="G91" i="2"/>
  <c r="G94" i="2"/>
  <c r="G95" i="2"/>
  <c r="G96" i="2"/>
  <c r="G97" i="2"/>
  <c r="G117" i="2"/>
  <c r="G7" i="2"/>
  <c r="G8" i="2"/>
  <c r="G10" i="2"/>
  <c r="G11" i="2"/>
  <c r="G12" i="2"/>
  <c r="G13" i="2"/>
  <c r="G14" i="2"/>
  <c r="G16" i="2"/>
  <c r="G17" i="2"/>
  <c r="G18" i="2"/>
  <c r="G19" i="2"/>
  <c r="G20" i="2"/>
  <c r="G21" i="2"/>
  <c r="G22" i="2"/>
  <c r="G23" i="2"/>
  <c r="G24" i="2"/>
  <c r="G25" i="2"/>
  <c r="G26" i="2"/>
  <c r="G27" i="2"/>
  <c r="G28" i="2"/>
  <c r="G29" i="2"/>
  <c r="G30" i="2"/>
  <c r="G31" i="2"/>
  <c r="G32" i="2"/>
  <c r="G33" i="2"/>
  <c r="G34" i="2"/>
  <c r="G35" i="2"/>
  <c r="G36" i="2"/>
  <c r="G37" i="2"/>
  <c r="G38" i="2"/>
  <c r="G40" i="2"/>
  <c r="G41" i="2"/>
  <c r="G42" i="2"/>
  <c r="G43" i="2"/>
  <c r="G44" i="2"/>
  <c r="G45" i="2"/>
  <c r="G46" i="2"/>
  <c r="G47" i="2"/>
  <c r="G49" i="2"/>
  <c r="G50" i="2"/>
  <c r="G51" i="2"/>
  <c r="G52" i="2"/>
  <c r="G53" i="2"/>
  <c r="G54" i="2"/>
  <c r="G55" i="2"/>
  <c r="G56" i="2"/>
  <c r="G6" i="2"/>
  <c r="E15" i="2"/>
  <c r="G15" i="2" s="1"/>
  <c r="D15" i="2"/>
  <c r="E92" i="2"/>
  <c r="G92" i="2" s="1"/>
  <c r="E87" i="2"/>
  <c r="G87" i="2" s="1"/>
  <c r="E79" i="2"/>
  <c r="G79" i="2" s="1"/>
  <c r="E62" i="2"/>
  <c r="G62" i="2" s="1"/>
  <c r="E9" i="2"/>
  <c r="G9" i="2" s="1"/>
  <c r="D92" i="2"/>
  <c r="D87" i="2"/>
  <c r="D79" i="2"/>
  <c r="D62" i="2"/>
  <c r="D9" i="2"/>
  <c r="N29" i="2"/>
  <c r="C94" i="1"/>
  <c r="C78" i="1"/>
  <c r="C72" i="1"/>
  <c r="C50" i="1"/>
  <c r="C42" i="1"/>
  <c r="C34" i="1"/>
  <c r="C28" i="1"/>
  <c r="C20" i="1"/>
  <c r="C10" i="1"/>
  <c r="F147" i="3" l="1"/>
  <c r="F45" i="3"/>
  <c r="E136" i="3"/>
  <c r="F136" i="3"/>
  <c r="F91" i="3"/>
  <c r="F118" i="3"/>
  <c r="E20" i="1"/>
  <c r="E10" i="1"/>
  <c r="E42" i="1"/>
  <c r="E78" i="1"/>
  <c r="E34" i="1"/>
  <c r="C101" i="1"/>
  <c r="E101" i="1" s="1"/>
  <c r="E28" i="1"/>
  <c r="E72" i="1"/>
  <c r="E94" i="1"/>
  <c r="I97" i="2"/>
  <c r="F148" i="3" l="1"/>
</calcChain>
</file>

<file path=xl/sharedStrings.xml><?xml version="1.0" encoding="utf-8"?>
<sst xmlns="http://schemas.openxmlformats.org/spreadsheetml/2006/main" count="766" uniqueCount="522">
  <si>
    <t>CODE</t>
  </si>
  <si>
    <t>EXPENDITURE  ITEM</t>
  </si>
  <si>
    <t>COMPENSATION</t>
  </si>
  <si>
    <t>WAGES AND SALARIES</t>
  </si>
  <si>
    <t xml:space="preserve"> Monthly paid &amp; casual labour </t>
  </si>
  <si>
    <t>Overtime Allowance/Other allowance</t>
  </si>
  <si>
    <t xml:space="preserve">13.5% SSF Contribution (Ass Staff) </t>
  </si>
  <si>
    <t>Transfer Grants</t>
  </si>
  <si>
    <t>Ex-Gratia/End of service benefit( Special Allowance)</t>
  </si>
  <si>
    <t xml:space="preserve">Out of Station Allowance </t>
  </si>
  <si>
    <t>SUB-TOTAL (Wages and Salaries)</t>
  </si>
  <si>
    <t>USE OF GOODS AND SERVICES</t>
  </si>
  <si>
    <t>TRAVEL AND TRANSPORT</t>
  </si>
  <si>
    <t>Maintenance of Official Vehicles</t>
  </si>
  <si>
    <t>Fuel and Lubricants-Official Vehicles</t>
  </si>
  <si>
    <t xml:space="preserve">Running Cost of Official Vehicles </t>
  </si>
  <si>
    <t>Other Travel and Transport</t>
  </si>
  <si>
    <t>Other Night Allowance/ Hotel Accomodation</t>
  </si>
  <si>
    <t>Local Travel Cost</t>
  </si>
  <si>
    <t>SUB-TOTAL (travel &amp; transport)</t>
  </si>
  <si>
    <t>MATERIALS - OFFICE SUPPLIES</t>
  </si>
  <si>
    <t xml:space="preserve">Printed Materials &amp; Stationery </t>
  </si>
  <si>
    <t>Gazzetting of fee-fixing</t>
  </si>
  <si>
    <t xml:space="preserve">Office Facilities, Supplies &amp; Accessories </t>
  </si>
  <si>
    <t>Refreshment Item</t>
  </si>
  <si>
    <t>Purchase of Value Books</t>
  </si>
  <si>
    <t>Internal Audit Operations</t>
  </si>
  <si>
    <t>SUB-TOTAL (Mat-Office supplies)</t>
  </si>
  <si>
    <t>UTILITIES</t>
  </si>
  <si>
    <t>Electricity charges</t>
  </si>
  <si>
    <t>Telecommunications/Internet Charges</t>
  </si>
  <si>
    <t>Postal Charges</t>
  </si>
  <si>
    <t>Cleaning Materials</t>
  </si>
  <si>
    <t>SUB-TOTAL (Utilities)</t>
  </si>
  <si>
    <t>REPAIRS - MAINTENANCE (G&amp;S)</t>
  </si>
  <si>
    <t>Maintenance of  Assembly Office Buildings</t>
  </si>
  <si>
    <t>Maintenance of Furniture and Fittings</t>
  </si>
  <si>
    <t>Maintenance of Assembly Bungalows</t>
  </si>
  <si>
    <t>Maintenance of Markets</t>
  </si>
  <si>
    <t>Maintenance of General  Equipment</t>
  </si>
  <si>
    <t>Maintenance of Power Plant</t>
  </si>
  <si>
    <t>SUB-TOTAL (Repairs -Mt'ce)</t>
  </si>
  <si>
    <t>TRAINING/SEMINARS/CONFERENCES</t>
  </si>
  <si>
    <t xml:space="preserve">Staff Development (Capacity Building)/ </t>
  </si>
  <si>
    <t>Pay-Your-Levy-Campaign</t>
  </si>
  <si>
    <t>Training materials</t>
  </si>
  <si>
    <t>Workshops/seminar/conference/meeting</t>
  </si>
  <si>
    <t>Public Education and Sensitization</t>
  </si>
  <si>
    <t>SUBTOTAL(Training/Seminars/Conference)</t>
  </si>
  <si>
    <t>OTHER EXPENSES</t>
  </si>
  <si>
    <t>Bank Charges</t>
  </si>
  <si>
    <t>Uniform and Protective Clothing</t>
  </si>
  <si>
    <t>Sports/Cultural/Religious Festivities</t>
  </si>
  <si>
    <t>Insurance of Assembly's vehicles</t>
  </si>
  <si>
    <t>Acommodation to Official Guests</t>
  </si>
  <si>
    <t>Organisation of National functions</t>
  </si>
  <si>
    <t>Burial of Paupers</t>
  </si>
  <si>
    <t>Court Expenses</t>
  </si>
  <si>
    <t>Scholarship and Bursaries</t>
  </si>
  <si>
    <t xml:space="preserve">Donations </t>
  </si>
  <si>
    <t>Contributions</t>
  </si>
  <si>
    <t>SUB-TOTAL (Other Charges-Fees)</t>
  </si>
  <si>
    <t>OTHER STRUCTURES</t>
  </si>
  <si>
    <t>Support to  traditional councils</t>
  </si>
  <si>
    <t>Commission to Revenue Collectors</t>
  </si>
  <si>
    <t>Monitoring and Evaluation</t>
  </si>
  <si>
    <t>SUB-TOTAL (Special services)</t>
  </si>
  <si>
    <t>Support to decentralised Departments</t>
  </si>
  <si>
    <t>Education Directorate</t>
  </si>
  <si>
    <t>Health Directorate</t>
  </si>
  <si>
    <t>Department of Agric</t>
  </si>
  <si>
    <t>Department of Social Welfare</t>
  </si>
  <si>
    <t>Physical Planning Department</t>
  </si>
  <si>
    <t>Works Department</t>
  </si>
  <si>
    <t>Human Resource Department</t>
  </si>
  <si>
    <t>Environmental Health</t>
  </si>
  <si>
    <t>Statistics Department</t>
  </si>
  <si>
    <t>NADMO</t>
  </si>
  <si>
    <t>Department of Urban Roads</t>
  </si>
  <si>
    <t>Finance Department</t>
  </si>
  <si>
    <t>Business Advisory Centre</t>
  </si>
  <si>
    <t>SUB-TOTAL (Other Structures)</t>
  </si>
  <si>
    <t>CAPITAL EXPENDITURE (IGF)</t>
  </si>
  <si>
    <t>SUB-TOTAL (Capital Expenditure)</t>
  </si>
  <si>
    <t>TOTAL IGF EXPENDITURE</t>
  </si>
  <si>
    <t>GRANTS</t>
  </si>
  <si>
    <t>GRANTS- GOG SALARIES</t>
  </si>
  <si>
    <t>Compensation</t>
  </si>
  <si>
    <t>Sub-Total (GOG Salaries)</t>
  </si>
  <si>
    <t>GRANTS-CAPEX</t>
  </si>
  <si>
    <t>DACF-Assembly</t>
  </si>
  <si>
    <t>DACF-RFG (DDF)</t>
  </si>
  <si>
    <t>Sub-Total (Grants -Capital Expenditure)</t>
  </si>
  <si>
    <t>GRANTS- GOODS &amp; SERVICES</t>
  </si>
  <si>
    <t>DACF-MP</t>
  </si>
  <si>
    <t>DACF- PWD</t>
  </si>
  <si>
    <t>DACF-RFG (DDF)-Capacity Building</t>
  </si>
  <si>
    <t>Goods and Services Transfers for Decentralised dept.</t>
  </si>
  <si>
    <t>Sub-Total (Grants-Goods and Services)</t>
  </si>
  <si>
    <t>DONORS</t>
  </si>
  <si>
    <t>UNICEF</t>
  </si>
  <si>
    <t>Sub-Total Donors</t>
  </si>
  <si>
    <t>TOTAL GRANTS</t>
  </si>
  <si>
    <t>GRAND TOTAL</t>
  </si>
  <si>
    <t>APPROVED  REVENUE BUDGET FOR THE YEAR 2025</t>
  </si>
  <si>
    <t>PROPOSE  REVENUE BUDGET FOR THE YEAR 2026</t>
  </si>
  <si>
    <t>CUMMULATIVE ACTUAL AS AT 31ST AUG. 2025</t>
  </si>
  <si>
    <t>% PERFORMANCE AS AT 31ST AUG. 2025</t>
  </si>
  <si>
    <t>ASOKORE MAMPONG MUNICIPAL ASSEMBLY</t>
  </si>
  <si>
    <t>COMPOSITE BUDGET FOR 2025</t>
  </si>
  <si>
    <t>INTERNALLY GENERATED FUND</t>
  </si>
  <si>
    <t>REVENUE ITEM</t>
  </si>
  <si>
    <t>RATES</t>
  </si>
  <si>
    <t>PROPOSED REVENUE BUDGET FOR THE YEAR 2025</t>
  </si>
  <si>
    <t>Basic Rate</t>
  </si>
  <si>
    <t>BASIC RATE</t>
  </si>
  <si>
    <t>Property Rates</t>
  </si>
  <si>
    <t xml:space="preserve">PROPERTY RATE </t>
  </si>
  <si>
    <t>Property Rate Arrears</t>
  </si>
  <si>
    <t>PROPERTY RATE ARREARS</t>
  </si>
  <si>
    <t>Sub-Total (Rates)</t>
  </si>
  <si>
    <t>SUB-TOTAL</t>
  </si>
  <si>
    <t xml:space="preserve">LANDS </t>
  </si>
  <si>
    <t>Building Plans / Permit</t>
  </si>
  <si>
    <t>Temporal Structure Permit and renewals</t>
  </si>
  <si>
    <t>Communication mast</t>
  </si>
  <si>
    <t>Dev't. Permit Form/Buildimg Jacket</t>
  </si>
  <si>
    <t>Stool Lands Royalties</t>
  </si>
  <si>
    <t>Sub-total ( Lands)</t>
  </si>
  <si>
    <t xml:space="preserve"> LICENCES</t>
  </si>
  <si>
    <t>LICENCES</t>
  </si>
  <si>
    <t>Breweries/Distilleries</t>
  </si>
  <si>
    <t>HERBALIST LICENCE</t>
  </si>
  <si>
    <t>Herbalist Licence</t>
  </si>
  <si>
    <t>Hawkers License</t>
  </si>
  <si>
    <t>CHOP BARS/RESTAURANTS</t>
  </si>
  <si>
    <t>Charcoal/Fire wood Seller</t>
  </si>
  <si>
    <t>Chop Bar/Restaurant/Caterers</t>
  </si>
  <si>
    <t>MILLERS (CORN, RICE, FLOUR, CASSAVA, ETC)</t>
  </si>
  <si>
    <t>Corn/Rice/Flour Miller</t>
  </si>
  <si>
    <t>DRINKING / BEER BARS</t>
  </si>
  <si>
    <t>Liquor License/ Beer Bars</t>
  </si>
  <si>
    <t>LETTER WRITERS /COMMISSIONER OF OATH</t>
  </si>
  <si>
    <t>BAKERS LICENCE</t>
  </si>
  <si>
    <t>Bakers License</t>
  </si>
  <si>
    <t xml:space="preserve">BICYCLE/MOTOR LICENCE </t>
  </si>
  <si>
    <t>Bicycle/Tricycle/Motorcycle Dealers</t>
  </si>
  <si>
    <t>ARTISANS/SELF-EMPLOYED (OTHER THAN STATED)</t>
  </si>
  <si>
    <t>Private Hospital /Clinics/Maternity</t>
  </si>
  <si>
    <t>Pharmacy/Chemical Seller</t>
  </si>
  <si>
    <t>Sand and Stone dealer License</t>
  </si>
  <si>
    <t>CHARCOAL/FIREWOOD SELLERS</t>
  </si>
  <si>
    <t>Taxi Cab/Commercial Vehicles</t>
  </si>
  <si>
    <t>FILLING/SERVICE STATION</t>
  </si>
  <si>
    <t>Hiring of Canopy / Chairs/ Bench</t>
  </si>
  <si>
    <t>PHARMACIES/CHEMICAL SELLERS</t>
  </si>
  <si>
    <t>Private Education Institution</t>
  </si>
  <si>
    <t>SAW MILLS</t>
  </si>
  <si>
    <t>Mobile Sale Van</t>
  </si>
  <si>
    <t>FACTORIES/OPERATIONAL FEE</t>
  </si>
  <si>
    <t>Second Hand Clothing</t>
  </si>
  <si>
    <t>COMMUNICATION CENTRE</t>
  </si>
  <si>
    <t>Financial Institutions</t>
  </si>
  <si>
    <t>PRIVATE EDUCATIONAL INSTS.</t>
  </si>
  <si>
    <t xml:space="preserve">Plastic Processing/ Manufacturing </t>
  </si>
  <si>
    <t>Scrap Metal Dealers</t>
  </si>
  <si>
    <t>Barbering Shops</t>
  </si>
  <si>
    <t>Mechanics   ***</t>
  </si>
  <si>
    <t>PRIVATE PROFESSIONALS</t>
  </si>
  <si>
    <t>Block and Concrete Products</t>
  </si>
  <si>
    <t>PRIVATE HOSPITALS /CLINICS/MATERNITY HOMES/HEALTH CERT.</t>
  </si>
  <si>
    <t>Service/filling Station</t>
  </si>
  <si>
    <t>Hotel /guest house/night club</t>
  </si>
  <si>
    <t>.</t>
  </si>
  <si>
    <t xml:space="preserve"> Lumber Business(Saw mills)</t>
  </si>
  <si>
    <t>Entertainment Centre</t>
  </si>
  <si>
    <t>Private Professionals</t>
  </si>
  <si>
    <t>Cleaning and Laundry Services</t>
  </si>
  <si>
    <t>ENTERTAINMENT CENTRES</t>
  </si>
  <si>
    <t>Lottery Business Operators</t>
  </si>
  <si>
    <t>Photographers/video operators</t>
  </si>
  <si>
    <t>Building Materials Dealers</t>
  </si>
  <si>
    <t>Kola nut / sheanut Dealers</t>
  </si>
  <si>
    <t>MARKET STORES/STALLS</t>
  </si>
  <si>
    <t>Sub-total (Licenses)</t>
  </si>
  <si>
    <t>FEES</t>
  </si>
  <si>
    <t>SECOND-HAND CLOTHING</t>
  </si>
  <si>
    <t>Markets Tolls</t>
  </si>
  <si>
    <t>VEHICLE GARAGE (Auto mechanics, welders, electricians, sprayers)</t>
  </si>
  <si>
    <t>Registration / Renewal of Contractors</t>
  </si>
  <si>
    <t>COMMERCIAL ENTERPRISES</t>
  </si>
  <si>
    <t>Burial Fees</t>
  </si>
  <si>
    <t>PHOTOGRAPHERS/VIDEO OPERATORS/CAMERA MAN</t>
  </si>
  <si>
    <t>Fabrication(Aluminium and Metal)</t>
  </si>
  <si>
    <t>BLOCK MOULDERS/MANUFACTURERS</t>
  </si>
  <si>
    <t>LAUNDRY/CAR WASHING BAY</t>
  </si>
  <si>
    <t>Marriage Registration</t>
  </si>
  <si>
    <t>KOLANUT/SHEANUT DEALERS</t>
  </si>
  <si>
    <t>Assembly Toilets / Conservancy</t>
  </si>
  <si>
    <t>REG. OF CONTRACT/BUILDINGS</t>
  </si>
  <si>
    <t>Car Towing</t>
  </si>
  <si>
    <t>Business Registration</t>
  </si>
  <si>
    <t>RENT OF LAND, BUILDINGS AND HOUSES</t>
  </si>
  <si>
    <t>RENT OF ASS. MARKET STORES/STALLS/SPACE</t>
  </si>
  <si>
    <t>MISCELLANEOUS AND UNIDENTIFIED REVENUE</t>
  </si>
  <si>
    <t>On Street Parking Fees</t>
  </si>
  <si>
    <t>Registration of NGO's/ CBOs/Day Care</t>
  </si>
  <si>
    <t>Religious Bodies Registration</t>
  </si>
  <si>
    <t>MARKET TOLLS</t>
  </si>
  <si>
    <t>Boutiques</t>
  </si>
  <si>
    <t>Travel and Tour Operators</t>
  </si>
  <si>
    <t>Tender Documents</t>
  </si>
  <si>
    <t>LIVESTOCK/KRAAL</t>
  </si>
  <si>
    <t>Sub-total (Fees)</t>
  </si>
  <si>
    <t xml:space="preserve">SALE OF POULTRY </t>
  </si>
  <si>
    <t>FINES, PENALTIES, AND FORFEITS</t>
  </si>
  <si>
    <t>REG. OF CONTRACTORS/SUPPLIERS</t>
  </si>
  <si>
    <t>Court Fines</t>
  </si>
  <si>
    <t>BURIAL FEE</t>
  </si>
  <si>
    <t>Micellaneous Fines, Penalties</t>
  </si>
  <si>
    <t>POUNDS(IMPOUNDED DOMESTIC ANIMALS)</t>
  </si>
  <si>
    <t>Environmental/Health/Sanitation Fines</t>
  </si>
  <si>
    <t>Building Without Permit Fine</t>
  </si>
  <si>
    <t>Unauthorized Structure Fines</t>
  </si>
  <si>
    <t>Stray Animals Fine</t>
  </si>
  <si>
    <t>ENTERTAINMENT FEES</t>
  </si>
  <si>
    <t>Sub-total (Fines &amp; Penalties)</t>
  </si>
  <si>
    <t>MARRIAGE/DIVORCE REGISTRATION</t>
  </si>
  <si>
    <t>RENTS</t>
  </si>
  <si>
    <t>MUN. ASS. MANAGED TOILETS</t>
  </si>
  <si>
    <t>Rental on Assembly Building/facilities</t>
  </si>
  <si>
    <t>DISLODGING FEE</t>
  </si>
  <si>
    <t>Stool Land Revenue</t>
  </si>
  <si>
    <t>STREET PARKING FEE / Adedeta</t>
  </si>
  <si>
    <t>Rental of Store/stalls</t>
  </si>
  <si>
    <t>ALIEN REGISTRATION</t>
  </si>
  <si>
    <t>SUB-TOTAL (Rent on Buildings)</t>
  </si>
  <si>
    <t>CAR TOWING/CAR RENTALS</t>
  </si>
  <si>
    <t xml:space="preserve">MISCELLANEOUS </t>
  </si>
  <si>
    <t>CATERING SERVICE</t>
  </si>
  <si>
    <t>Overpayment Receipts</t>
  </si>
  <si>
    <t>PARK ENTRANCE FEE</t>
  </si>
  <si>
    <t>Other Sundry Recoveries</t>
  </si>
  <si>
    <t>Sub-total (Miscellaneous)</t>
  </si>
  <si>
    <t>HIRE OF GENERATOR/ CANOPIES/PLASTIC CHAIRS</t>
  </si>
  <si>
    <t xml:space="preserve"> TOTAL IGF REVENUE</t>
  </si>
  <si>
    <t>KEY CUTTING FEE</t>
  </si>
  <si>
    <t>PRIVATE SECURITY</t>
  </si>
  <si>
    <t>REG. OF NGOs/PRIVATE SECURITY</t>
  </si>
  <si>
    <t>Central Government(GOG Salaries)</t>
  </si>
  <si>
    <t>SANITATION</t>
  </si>
  <si>
    <t>Sub-Total (Compensation)</t>
  </si>
  <si>
    <t>SLAUGHTER FEE</t>
  </si>
  <si>
    <t>CAPEX</t>
  </si>
  <si>
    <t>STICKERS</t>
  </si>
  <si>
    <t>TENDER DOCUMENTS</t>
  </si>
  <si>
    <t>Sub-Total (Grants for Capex)</t>
  </si>
  <si>
    <t xml:space="preserve">FINES </t>
  </si>
  <si>
    <t>GOODS &amp; SERVICES</t>
  </si>
  <si>
    <t xml:space="preserve">FINES, PENALTIES AND FORFEITS </t>
  </si>
  <si>
    <t>MISCELLANEOUS FINES, PENALTIES</t>
  </si>
  <si>
    <t>DEVELOPMENT LEVY</t>
  </si>
  <si>
    <t>DACF-PWD</t>
  </si>
  <si>
    <t>Goods and Servs Trans. Decent. Dept.</t>
  </si>
  <si>
    <t>TOTAL IGF</t>
  </si>
  <si>
    <t>Sub-Total (Grants for Goods &amp; Services)</t>
  </si>
  <si>
    <t>Sub-Total (Donors:Goods &amp; Services)</t>
  </si>
  <si>
    <t>DACF-HIV/AIDS 0.5%</t>
  </si>
  <si>
    <t>DACF - MP</t>
  </si>
  <si>
    <t>PWD 3%(DACF)</t>
  </si>
  <si>
    <t>DDF CAPACITY BUILDING</t>
  </si>
  <si>
    <t>DDF INVESTMENT GRANT - 2020</t>
  </si>
  <si>
    <t>MOFA - GOODS &amp; SERVICES</t>
  </si>
  <si>
    <t>SOCIAL WELFARE/COMM. DEV'T - GOODS &amp; SERVICES</t>
  </si>
  <si>
    <t>PHYSICAL PLANNING</t>
  </si>
  <si>
    <t>H R Department</t>
  </si>
  <si>
    <t>Statistics</t>
  </si>
  <si>
    <t>URBAN ROADS</t>
  </si>
  <si>
    <t>WORKS DEPT</t>
  </si>
  <si>
    <t>CAPITAL EXPENDITURE (PURCHASE OF COMPUTERS AND ACCESSORIES)</t>
  </si>
  <si>
    <t xml:space="preserve"> TOTAL GRANTS</t>
  </si>
  <si>
    <t xml:space="preserve">DONORS  </t>
  </si>
  <si>
    <t>UNICEF SUPPORT TO SOCIAL WELFARE AND COMMUNITY DEVELOPMENT</t>
  </si>
  <si>
    <t>GKMA PROJECT</t>
  </si>
  <si>
    <t xml:space="preserve"> TOTAL DONORS</t>
  </si>
  <si>
    <t>2025 REVISED BUDGET</t>
  </si>
  <si>
    <t>CUMMULATIVE ACTUAL AS AT AUG. 2025</t>
  </si>
  <si>
    <t>% PERFORMANCE AS AT AUG. 2025</t>
  </si>
  <si>
    <t>PROPOSED REVENUE BUDGET FOR THE YEAR 2026</t>
  </si>
  <si>
    <t>Temporary Struct. Permit and renewals</t>
  </si>
  <si>
    <t>Letter Writter License / Photocopy</t>
  </si>
  <si>
    <t>Artisans</t>
  </si>
  <si>
    <t>Vulcanisers</t>
  </si>
  <si>
    <t>S/N</t>
  </si>
  <si>
    <t>PROGRAMMES/PROJECTS</t>
  </si>
  <si>
    <t>LOCATION</t>
  </si>
  <si>
    <t>STATUS</t>
  </si>
  <si>
    <t>PROJECTS ESTIMATED AMOUNT</t>
  </si>
  <si>
    <t>MANAGEMENT AND ADMINISTRATION</t>
  </si>
  <si>
    <t>General Administration</t>
  </si>
  <si>
    <t>Procurement of Stationeries</t>
  </si>
  <si>
    <t>Mun.Wide</t>
  </si>
  <si>
    <t>New</t>
  </si>
  <si>
    <t>Purchase of Office Equipments</t>
  </si>
  <si>
    <t>Procurement of  CCTV Cameras</t>
  </si>
  <si>
    <t xml:space="preserve"> New  </t>
  </si>
  <si>
    <t xml:space="preserve">Project Management </t>
  </si>
  <si>
    <t>Support to Traditional Authority</t>
  </si>
  <si>
    <t>Furnishing of Completed MCEs Residence</t>
  </si>
  <si>
    <t>A. Mampong</t>
  </si>
  <si>
    <t>Sub Total</t>
  </si>
  <si>
    <t>Finance &amp; Revenue Mobilization</t>
  </si>
  <si>
    <t>Financial Statements' Reports</t>
  </si>
  <si>
    <t>GIFMIS Installation &amp; Management/Maintenance</t>
  </si>
  <si>
    <t>Planning, Budgeting, Monitoring &amp; Evaluation</t>
  </si>
  <si>
    <t>Budget Performance Reporting</t>
  </si>
  <si>
    <t>Composite Budget Preparation &amp; Implementation</t>
  </si>
  <si>
    <t xml:space="preserve">Review of MMTDP &amp; Implementation </t>
  </si>
  <si>
    <t>Monitoring &amp; Evaluation</t>
  </si>
  <si>
    <t>Preparation of Procurement Plan</t>
  </si>
  <si>
    <t xml:space="preserve">Preparation of Revenue Improvement Plan </t>
  </si>
  <si>
    <t>Legislative Oversights</t>
  </si>
  <si>
    <t>****</t>
  </si>
  <si>
    <t>District Sub-Structures - Zonal Councils (2%)</t>
  </si>
  <si>
    <t>NALAG Dues(Deduction at Source)</t>
  </si>
  <si>
    <t>Support to Security</t>
  </si>
  <si>
    <t>Human Resource Management</t>
  </si>
  <si>
    <t xml:space="preserve">Staff Dev't / Capacity Building </t>
  </si>
  <si>
    <t>Seminars/Conferences/Workshops/Meetings</t>
  </si>
  <si>
    <t>Statistics department</t>
  </si>
  <si>
    <t>Revenue Data Collection and Management</t>
  </si>
  <si>
    <t>TOTAL COST OF MANAGEMENT AND ADMIN.</t>
  </si>
  <si>
    <t>SOCIAL SERVICES DELIVERY</t>
  </si>
  <si>
    <t>Education, Youth &amp; Sports Management</t>
  </si>
  <si>
    <t>District Education Fund (2%)</t>
  </si>
  <si>
    <t>Mun. Wide</t>
  </si>
  <si>
    <t>Procurement of furniture for basic school</t>
  </si>
  <si>
    <t>Completion of 2No. 2Bedroom Semi Detached Bungalow for education staff</t>
  </si>
  <si>
    <t>Completed (Legacy)</t>
  </si>
  <si>
    <t>Construction of 1 No. 6 Unit Classroom Block at Aboabo Extension Junior High School.</t>
  </si>
  <si>
    <t>Aboabo Extension</t>
  </si>
  <si>
    <t>Sawaba</t>
  </si>
  <si>
    <t>Asokore Mampong</t>
  </si>
  <si>
    <t>Health Delivery</t>
  </si>
  <si>
    <t>HIV/AIDS (0.5%)</t>
  </si>
  <si>
    <t>A. Mampong.</t>
  </si>
  <si>
    <t>Const. of 1 No. 2- Bed. Semi Deta Bgalow for Health Staff (Third Floor)</t>
  </si>
  <si>
    <t>Completion of Health Center at Adenyase/Sawaba</t>
  </si>
  <si>
    <t>Ongoing (Legacy)</t>
  </si>
  <si>
    <t xml:space="preserve">Construction and Furnishing of CHPS Compound </t>
  </si>
  <si>
    <t>New Zongo</t>
  </si>
  <si>
    <t>Buobai</t>
  </si>
  <si>
    <t>Adenyase/Sawaba</t>
  </si>
  <si>
    <t>SubTotal</t>
  </si>
  <si>
    <t>Sanitation and Waste Management</t>
  </si>
  <si>
    <t>Sanitation Improvement (Deduction at Source)</t>
  </si>
  <si>
    <t>Fumigation (Deduction at Source)</t>
  </si>
  <si>
    <t>Review of MESAP</t>
  </si>
  <si>
    <t>Social Welfare &amp; Community Services</t>
  </si>
  <si>
    <t>Child Rights Protection &amp; Promotion</t>
  </si>
  <si>
    <t xml:space="preserve">Community Initiated Projects </t>
  </si>
  <si>
    <t>Support for ISS Activities</t>
  </si>
  <si>
    <t>TOTAL COST OF SOCIAL SERVICES DELIVERY</t>
  </si>
  <si>
    <t>INFRASTRUCTURE  DELIVERY AND  MANAGEMENT</t>
  </si>
  <si>
    <t>Spatial/Physical Planning</t>
  </si>
  <si>
    <t>Street Naming and Property Address Sytem</t>
  </si>
  <si>
    <t>Public Education on Land Use &amp; Building Regulations</t>
  </si>
  <si>
    <t xml:space="preserve">  </t>
  </si>
  <si>
    <t>Public Works, Urban Housing &amp; Water Mgt</t>
  </si>
  <si>
    <t>Maintenance of Streetlights</t>
  </si>
  <si>
    <t>Completion and Furnishing of court Complex at Aboabo court</t>
  </si>
  <si>
    <t>Completion of MCEs Residence</t>
  </si>
  <si>
    <t>A.Mampong</t>
  </si>
  <si>
    <t>On-going</t>
  </si>
  <si>
    <t>Const. of 1 No.2- Bed Semi Detach B'galow for Ass. Staff</t>
  </si>
  <si>
    <t>Urban Roads and Transport Services</t>
  </si>
  <si>
    <t>-</t>
  </si>
  <si>
    <t>Road Safety Education and Sensitization</t>
  </si>
  <si>
    <t>TOTAL COST OF INFRASTRUCTURE DELIVERY</t>
  </si>
  <si>
    <t>ECONOMIC DEVELOPMENT</t>
  </si>
  <si>
    <t xml:space="preserve">Agriculture </t>
  </si>
  <si>
    <t xml:space="preserve">Support to Agriculture Progrmmes &amp; Activities (Feed Ghana) </t>
  </si>
  <si>
    <t>Farmers' Day Supplies and Others</t>
  </si>
  <si>
    <t>Trade, Industry and Tourism</t>
  </si>
  <si>
    <t xml:space="preserve">Construction of 24 hour economic market at Aboabo No. I </t>
  </si>
  <si>
    <t>Promotion of Tourism</t>
  </si>
  <si>
    <t>TOTAL COST OF ECONOMIC DEVELOPMENT</t>
  </si>
  <si>
    <t>ENVIROMENT AND SANITATION MANAGEMENT</t>
  </si>
  <si>
    <t>Disaster Management</t>
  </si>
  <si>
    <t>Disaster Education and Sensitization</t>
  </si>
  <si>
    <t>Natural Resource Conservation</t>
  </si>
  <si>
    <t>Public Education on Climate Change Issues</t>
  </si>
  <si>
    <t>TOTAL COST OF ENV'T AND SANITATION MGT.</t>
  </si>
  <si>
    <t>Conduct Business  Forum ,exbihtion ,trade fair for 100 enterpreneurs</t>
  </si>
  <si>
    <t>Organise quarterly mobile  reproductive health outreach programmes in schools and community centers</t>
  </si>
  <si>
    <t>Construction of 1 No. 3 Unit Classroom Ground Floor Block with Office, Store and  staff common room at Asokore Mampong RC Primary</t>
  </si>
  <si>
    <t>Completion of 1 No.6 Unit  Classroom Block  (Skafia)</t>
  </si>
  <si>
    <t xml:space="preserve">Construction of U-drains </t>
  </si>
  <si>
    <t>National Sanitation Day</t>
  </si>
  <si>
    <t>Monitoring of flood zones in the municipality</t>
  </si>
  <si>
    <t xml:space="preserve">Const. of 1 No. 2- Bed. Semi Deta Bgalow for Health Staff (Second Floor and </t>
  </si>
  <si>
    <t>Procurement  of Medical  Equipment   and Furnishing of Health Centres</t>
  </si>
  <si>
    <t>Municipal Wide</t>
  </si>
  <si>
    <t xml:space="preserve">Dredging and Desilting  of Storm Drains </t>
  </si>
  <si>
    <t xml:space="preserve">Procure 3 communal container </t>
  </si>
  <si>
    <t>Provide extensiton services to crop and livestock farmers</t>
  </si>
  <si>
    <t>Public Education on Measures to Reduce Flooding</t>
  </si>
  <si>
    <t>Support  for Disaster Victims</t>
  </si>
  <si>
    <t xml:space="preserve">Procure 1No. Phone and Establish  Protection Helpline to Respone to Cases </t>
  </si>
  <si>
    <t>Facilitate the implementation of Adwumawura programme</t>
  </si>
  <si>
    <t>Construction of skill training centre equiped with ICT facilities</t>
  </si>
  <si>
    <t>TABULAR PRESENTATION OF DACF ESTMATES FOR 2026</t>
  </si>
  <si>
    <t>PROVISION FOR 2026</t>
  </si>
  <si>
    <t>Maintenance of Office Buildings</t>
  </si>
  <si>
    <t>Maintenance of Bungalows</t>
  </si>
  <si>
    <t>Maintenance of School Buildings</t>
  </si>
  <si>
    <t>Support for Gender Mainstreaming Activities</t>
  </si>
  <si>
    <t>Organise Monthly Pay Your Levy Campaign</t>
  </si>
  <si>
    <t>Support to Cultural Celebrations(Akwasidae, Chritsmas and Eid Festivals</t>
  </si>
  <si>
    <t>Aboabo No. 1</t>
  </si>
  <si>
    <t>Munincipal Wide</t>
  </si>
  <si>
    <t>Asokore mampong</t>
  </si>
  <si>
    <t>Update and Digitize Property Valuation Roll and Other Ratable Items</t>
  </si>
  <si>
    <t>Procurement of Revenue Mobilization Software(POS Devices)</t>
  </si>
  <si>
    <t>Organization of National Functions</t>
  </si>
  <si>
    <t>Payment for Utilities</t>
  </si>
  <si>
    <t>Insurance of Official Vehicle</t>
  </si>
  <si>
    <t>Establishment of Demonstration Farms</t>
  </si>
  <si>
    <t>Car/Tricycle/Adedeta Stickers</t>
  </si>
  <si>
    <t>Markets Store/Stall</t>
  </si>
  <si>
    <t>Mobile Money Vendors</t>
  </si>
  <si>
    <t>Adjustment will be made during fee fixing</t>
  </si>
  <si>
    <t>Recommendation of more revenue collectors. Only 3 active collectors available</t>
  </si>
  <si>
    <t>Egg Dealers Licence</t>
  </si>
  <si>
    <t>Processing and Manufacturing company</t>
  </si>
  <si>
    <t>NEW PROPOSAL</t>
  </si>
  <si>
    <t>Advertisement/Bill Boards***</t>
  </si>
  <si>
    <t>Medical Exam (Screening of Food vendors)</t>
  </si>
  <si>
    <t>Sanitary Facilities (Pay as You Dump)</t>
  </si>
  <si>
    <t>Workman compensation</t>
  </si>
  <si>
    <t>Staff Welfare Expenses</t>
  </si>
  <si>
    <t>Refund of Medical Expenses</t>
  </si>
  <si>
    <t>DACF-RFG (DDF)-Investment</t>
  </si>
  <si>
    <t>Maintenace of Computer software</t>
  </si>
  <si>
    <t>DONOR</t>
  </si>
  <si>
    <t>Awards and rewards</t>
  </si>
  <si>
    <t>Local consultancy (advert /announcement</t>
  </si>
  <si>
    <t>Screening of Food Vendors</t>
  </si>
  <si>
    <t>Sanitation/surTax</t>
  </si>
  <si>
    <t>Sanitary tools / Equipment</t>
  </si>
  <si>
    <t>Construction of 1 No Six Unit Classroom Ground Floor Block with Office, Store and Aboabo No.2 (Middle B)</t>
  </si>
  <si>
    <t>Aboabo No 2</t>
  </si>
  <si>
    <t>Undertake case management service</t>
  </si>
  <si>
    <t>Feeding Cost</t>
  </si>
  <si>
    <t>Key cutting License</t>
  </si>
  <si>
    <t>DACF-RFG ESTIMATES FOR 2026</t>
  </si>
  <si>
    <t>Construction of Youth Events Center</t>
  </si>
  <si>
    <t>Asawase</t>
  </si>
  <si>
    <t>Training / Capacity Building</t>
  </si>
  <si>
    <t>Project / Programme</t>
  </si>
  <si>
    <t>Location</t>
  </si>
  <si>
    <t>Status</t>
  </si>
  <si>
    <t>Amount</t>
  </si>
  <si>
    <t>Education, Youth &amp; Sports</t>
  </si>
  <si>
    <t>***</t>
  </si>
  <si>
    <t>Maintenance of Roads</t>
  </si>
  <si>
    <t>*</t>
  </si>
  <si>
    <t>Public Forum and Dissemination of Information (Stakeholders Engagement)</t>
  </si>
  <si>
    <t>Assem. Meetings (Sitting Allowance)</t>
  </si>
  <si>
    <t>Renovation of Library</t>
  </si>
  <si>
    <t>Total</t>
  </si>
  <si>
    <t>Supervision and Monitoring of Early Childhood Education Centres</t>
  </si>
  <si>
    <t>Working Visits to ResidentialHomes for Children</t>
  </si>
  <si>
    <t>Conduct Monthly Site Inspection</t>
  </si>
  <si>
    <t>Farm Visits</t>
  </si>
  <si>
    <t>Training of Extension Officers</t>
  </si>
  <si>
    <t>Staff Durbar</t>
  </si>
  <si>
    <t xml:space="preserve"> </t>
  </si>
  <si>
    <t>Legacy</t>
  </si>
  <si>
    <t xml:space="preserve">Completion of Administration Block at KUMACA </t>
  </si>
  <si>
    <t>Birth and Death Registry</t>
  </si>
  <si>
    <t>Construction of Recovery Ward at Buobai Clinic</t>
  </si>
  <si>
    <t>Procurement of 3 motor king for refuse collection</t>
  </si>
  <si>
    <t>Conduct  Needs accessment for PWDs</t>
  </si>
  <si>
    <t>Assist PWDs with Working Inputs, Assistive Devices ,Educational Support and Working Capital</t>
  </si>
  <si>
    <t>Undertake Post-disbursment Monitoring for PWDs</t>
  </si>
  <si>
    <t>Organise skill training for PWDs</t>
  </si>
  <si>
    <t>Preparation of  District Spatial Development framework</t>
  </si>
  <si>
    <t>Aboabo No. 2</t>
  </si>
  <si>
    <t>Buobai/Parkoso</t>
  </si>
  <si>
    <t xml:space="preserve">Construction of Metalic Foot Bridge </t>
  </si>
  <si>
    <t>Construction of 15No. Mechanized Boreholes with 5000 Litre Overhead Tank on Concrete Stand at Selected Areas</t>
  </si>
  <si>
    <t>Upgrading of  Inner Roads</t>
  </si>
  <si>
    <t>Support to Business Advisory Centre for skill Training and Start-up Kits for 100 graduate apprentices</t>
  </si>
  <si>
    <t>Preparation and update of Operations and Maintenance Plan</t>
  </si>
  <si>
    <t>GOG COMPENSATION</t>
  </si>
  <si>
    <t>GOG GOODS AND SERVICES</t>
  </si>
  <si>
    <t>Assembly Members Monthly Allowance</t>
  </si>
  <si>
    <t>Established Post(GOG Paid Salaries)</t>
  </si>
  <si>
    <t>TOTAL GOG COMPENSATION</t>
  </si>
  <si>
    <t>TABULAR PRESENTATION OF GOG EXPENDITURE FOR 2026</t>
  </si>
  <si>
    <t>Completion of Materinty ward, construction of Laboratory, Pharmacy  and Eye Centre and construction of 251m block fence  wall with 2m high wire mesh on top of left side of the wall with security post</t>
  </si>
  <si>
    <t>Renovation of Zonal Council Office</t>
  </si>
  <si>
    <t>Renovation of Health Facilities</t>
  </si>
  <si>
    <t>Renovation of Educational Facilities</t>
  </si>
  <si>
    <t>Mainatenance of Heavy Duty Equipment(DRIP Machines)</t>
  </si>
  <si>
    <t>Maintenance of Health Centres</t>
  </si>
  <si>
    <t>Maintenance of District Road Improvement Programme (DRIP) Machines</t>
  </si>
  <si>
    <t>mpcf</t>
  </si>
  <si>
    <t>bursary</t>
  </si>
  <si>
    <t>donation</t>
  </si>
  <si>
    <t>central Admin</t>
  </si>
  <si>
    <t>13.5% SSNIT</t>
  </si>
  <si>
    <t>Enironmental Health</t>
  </si>
  <si>
    <t>Agric Dept</t>
  </si>
  <si>
    <t>Social Welfare</t>
  </si>
  <si>
    <t>Physical Planning</t>
  </si>
  <si>
    <t>works</t>
  </si>
  <si>
    <t>human Resource</t>
  </si>
  <si>
    <t>statistics</t>
  </si>
  <si>
    <t>urban Roads</t>
  </si>
  <si>
    <t>births and deaths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</si>
</sst>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0.0"/>
    <numFmt numFmtId="166" formatCode="_(* #,##0.0000000_);_(* \(#,##0.0000000\);_(* &quot;-&quot;??_);_(@_)"/>
  </numFmts>
  <fonts count="37"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
      <scheme val="minor"/>
    </font>
    <font>
      <sz val="11"/>
      <color rgb="FFFF0000"/>
      <name val="Calibri"/>
      <family val="2"/>
      <charset val="1"/>
      <scheme val="minor"/>
    </font>
    <font>
      <b/>
      <sz val="12"/>
      <color theme="1"/>
      <name val="Times New Roman"/>
      <family val="1"/>
    </font>
    <font>
      <sz val="12"/>
      <color theme="1"/>
      <name val="Times New Roman"/>
      <family val="1"/>
    </font>
    <font>
      <sz val="11"/>
      <color rgb="FFFF0000"/>
      <name val="Calibri"/>
      <family val="2"/>
      <scheme val="minor"/>
    </font>
    <font>
      <b/>
      <i/>
      <sz val="12"/>
      <color theme="1"/>
      <name val="Times New Roman"/>
      <family val="1"/>
    </font>
    <font>
      <i/>
      <sz val="12"/>
      <color theme="1"/>
      <name val="Times New Roman"/>
      <family val="1"/>
    </font>
    <font>
      <sz val="12"/>
      <name val="Times New Roman"/>
      <family val="1"/>
    </font>
    <font>
      <sz val="11"/>
      <name val="Calibri"/>
      <family val="2"/>
      <scheme val="minor"/>
    </font>
    <font>
      <b/>
      <sz val="12"/>
      <name val="Times New Roman"/>
      <family val="1"/>
    </font>
    <font>
      <sz val="12"/>
      <color theme="1"/>
      <name val="Calibri"/>
      <family val="2"/>
      <scheme val="minor"/>
    </font>
    <font>
      <sz val="12"/>
      <color rgb="FF000000"/>
      <name val="Times New Roman"/>
      <family val="1"/>
    </font>
    <font>
      <i/>
      <sz val="12"/>
      <color theme="1"/>
      <name val="Calibri"/>
      <family val="2"/>
      <scheme val="minor"/>
    </font>
    <font>
      <b/>
      <sz val="12"/>
      <color rgb="FF000000"/>
      <name val="Times New Roman"/>
      <family val="1"/>
    </font>
    <font>
      <b/>
      <sz val="16"/>
      <color theme="1"/>
      <name val="Times New Roman"/>
      <family val="1"/>
    </font>
    <font>
      <b/>
      <sz val="10"/>
      <color theme="1"/>
      <name val="Times New Roman"/>
      <family val="1"/>
    </font>
    <font>
      <sz val="11"/>
      <color theme="1"/>
      <name val="Times New Roman"/>
      <family val="1"/>
    </font>
    <font>
      <b/>
      <i/>
      <sz val="12"/>
      <name val="Times New Roman"/>
      <family val="1"/>
    </font>
    <font>
      <b/>
      <i/>
      <sz val="14"/>
      <color theme="1"/>
      <name val="Times New Roman"/>
      <family val="1"/>
    </font>
    <font>
      <sz val="11"/>
      <color rgb="FF000000"/>
      <name val="Arial"/>
      <family val="2"/>
    </font>
    <font>
      <sz val="12"/>
      <color rgb="FFFF0000"/>
      <name val="Times New Roman"/>
      <family val="1"/>
    </font>
    <font>
      <b/>
      <i/>
      <sz val="12"/>
      <color rgb="FF000000"/>
      <name val="Times New Roman"/>
      <family val="1"/>
    </font>
    <font>
      <sz val="11"/>
      <color rgb="FF000000"/>
      <name val="Times New Roman"/>
      <family val="1"/>
    </font>
    <font>
      <i/>
      <sz val="11"/>
      <color rgb="FF000000"/>
      <name val="Calibri"/>
      <family val="2"/>
    </font>
    <font>
      <sz val="10"/>
      <color rgb="FF000000"/>
      <name val="Times New Roman"/>
      <family val="1"/>
    </font>
    <font>
      <b/>
      <sz val="11"/>
      <color theme="0"/>
      <name val="Times New Roman"/>
      <family val="1"/>
    </font>
    <font>
      <b/>
      <sz val="14"/>
      <color rgb="FF000000"/>
      <name val="Times New Roman"/>
      <family val="1"/>
    </font>
    <font>
      <b/>
      <sz val="11"/>
      <color theme="1"/>
      <name val="Times New Roman"/>
      <family val="1"/>
    </font>
    <font>
      <b/>
      <sz val="11"/>
      <color rgb="FF000000"/>
      <name val="Times New Roman"/>
      <family val="1"/>
    </font>
    <font>
      <sz val="12"/>
      <name val="Calibri"/>
      <family val="2"/>
      <scheme val="minor"/>
    </font>
    <font>
      <sz val="12"/>
      <color theme="1"/>
      <name val="Calibri"/>
      <family val="2"/>
      <charset val="1"/>
      <scheme val="minor"/>
    </font>
    <font>
      <b/>
      <sz val="11"/>
      <color theme="1"/>
      <name val="Calibri"/>
      <family val="2"/>
      <scheme val="minor"/>
    </font>
    <font>
      <b/>
      <sz val="14"/>
      <color theme="1"/>
      <name val="Times New Roman"/>
      <family val="1"/>
    </font>
  </fonts>
  <fills count="12">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bgColor indexed="64"/>
      </patternFill>
    </fill>
    <fill>
      <patternFill patternType="solid">
        <fgColor theme="2" tint="-9.9978637043366805E-2"/>
        <bgColor indexed="64"/>
      </patternFill>
    </fill>
    <fill>
      <patternFill patternType="solid">
        <fgColor theme="2"/>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FF00"/>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164" fontId="4" fillId="0" borderId="0" applyFont="0" applyFill="0" applyBorder="0" applyAlignment="0" applyProtection="0"/>
    <xf numFmtId="0" fontId="5" fillId="0" borderId="0" applyNumberFormat="0" applyFill="0" applyBorder="0" applyAlignment="0" applyProtection="0"/>
  </cellStyleXfs>
  <cellXfs count="493">
    <xf numFmtId="0" fontId="0" fillId="0" borderId="0" xfId="0"/>
    <xf numFmtId="0" fontId="6" fillId="2" borderId="1" xfId="0" applyFont="1" applyFill="1" applyBorder="1" applyAlignment="1">
      <alignment horizontal="center"/>
    </xf>
    <xf numFmtId="0" fontId="6" fillId="2" borderId="2" xfId="0" applyFont="1" applyFill="1" applyBorder="1" applyAlignment="1">
      <alignment horizontal="center"/>
    </xf>
    <xf numFmtId="164" fontId="6" fillId="2" borderId="3" xfId="1" applyFont="1" applyFill="1" applyBorder="1" applyAlignment="1">
      <alignment horizontal="center" wrapText="1"/>
    </xf>
    <xf numFmtId="0" fontId="6" fillId="2" borderId="4" xfId="0" applyFont="1" applyFill="1" applyBorder="1" applyAlignment="1">
      <alignment horizontal="center" wrapText="1"/>
    </xf>
    <xf numFmtId="0" fontId="6" fillId="3" borderId="5" xfId="0" applyFont="1" applyFill="1" applyBorder="1" applyAlignment="1">
      <alignment horizontal="center"/>
    </xf>
    <xf numFmtId="0" fontId="6" fillId="3" borderId="6" xfId="0" applyFont="1" applyFill="1" applyBorder="1" applyAlignment="1">
      <alignment horizontal="center"/>
    </xf>
    <xf numFmtId="164" fontId="6" fillId="3" borderId="7" xfId="1" applyFont="1" applyFill="1" applyBorder="1" applyAlignment="1">
      <alignment horizontal="center" wrapText="1"/>
    </xf>
    <xf numFmtId="0" fontId="6" fillId="3" borderId="8" xfId="0" applyFont="1" applyFill="1" applyBorder="1" applyAlignment="1">
      <alignment horizontal="center" wrapText="1"/>
    </xf>
    <xf numFmtId="0" fontId="7" fillId="3" borderId="9" xfId="1" applyNumberFormat="1" applyFont="1" applyFill="1" applyBorder="1" applyAlignment="1" applyProtection="1">
      <alignment horizontal="center"/>
    </xf>
    <xf numFmtId="164" fontId="6" fillId="3" borderId="10" xfId="1" applyFont="1" applyFill="1" applyBorder="1" applyAlignment="1" applyProtection="1">
      <alignment horizontal="center" wrapText="1"/>
    </xf>
    <xf numFmtId="164" fontId="7" fillId="3" borderId="11" xfId="1" applyFont="1" applyFill="1" applyBorder="1"/>
    <xf numFmtId="0" fontId="7" fillId="3" borderId="11" xfId="0" applyFont="1" applyFill="1" applyBorder="1"/>
    <xf numFmtId="4" fontId="7" fillId="3" borderId="12" xfId="0" applyNumberFormat="1" applyFont="1" applyFill="1" applyBorder="1"/>
    <xf numFmtId="0" fontId="7" fillId="2" borderId="9" xfId="1" applyNumberFormat="1" applyFont="1" applyFill="1" applyBorder="1" applyAlignment="1" applyProtection="1">
      <alignment horizontal="center"/>
    </xf>
    <xf numFmtId="164" fontId="7" fillId="2" borderId="10" xfId="1" applyFont="1" applyFill="1" applyBorder="1" applyAlignment="1" applyProtection="1">
      <alignment wrapText="1"/>
    </xf>
    <xf numFmtId="164" fontId="7" fillId="2" borderId="11" xfId="1" applyFont="1" applyFill="1" applyBorder="1"/>
    <xf numFmtId="4" fontId="7" fillId="2" borderId="12" xfId="0" applyNumberFormat="1" applyFont="1" applyFill="1" applyBorder="1"/>
    <xf numFmtId="0" fontId="0" fillId="2" borderId="0" xfId="0" applyFill="1"/>
    <xf numFmtId="0" fontId="8" fillId="0" borderId="0" xfId="0" applyFont="1"/>
    <xf numFmtId="0" fontId="7" fillId="4" borderId="9" xfId="1" applyNumberFormat="1" applyFont="1" applyFill="1" applyBorder="1" applyAlignment="1" applyProtection="1"/>
    <xf numFmtId="164" fontId="9" fillId="4" borderId="10" xfId="1" applyFont="1" applyFill="1" applyBorder="1" applyAlignment="1" applyProtection="1">
      <alignment wrapText="1"/>
    </xf>
    <xf numFmtId="164" fontId="9" fillId="4" borderId="11" xfId="1" applyFont="1" applyFill="1" applyBorder="1"/>
    <xf numFmtId="164" fontId="9" fillId="4" borderId="12" xfId="1" applyFont="1" applyFill="1" applyBorder="1"/>
    <xf numFmtId="0" fontId="6" fillId="3" borderId="9" xfId="1" applyNumberFormat="1" applyFont="1" applyFill="1" applyBorder="1" applyAlignment="1" applyProtection="1">
      <alignment horizontal="center"/>
    </xf>
    <xf numFmtId="0" fontId="7" fillId="3" borderId="12" xfId="0" applyFont="1" applyFill="1" applyBorder="1"/>
    <xf numFmtId="0" fontId="11" fillId="2" borderId="9" xfId="1" applyNumberFormat="1" applyFont="1" applyFill="1" applyBorder="1" applyAlignment="1" applyProtection="1">
      <alignment horizontal="center"/>
    </xf>
    <xf numFmtId="164" fontId="11" fillId="2" borderId="10" xfId="1" applyFont="1" applyFill="1" applyBorder="1" applyAlignment="1" applyProtection="1">
      <alignment wrapText="1"/>
    </xf>
    <xf numFmtId="164" fontId="11" fillId="2" borderId="11" xfId="1" applyFont="1" applyFill="1" applyBorder="1"/>
    <xf numFmtId="4" fontId="11" fillId="2" borderId="12" xfId="0" applyNumberFormat="1" applyFont="1" applyFill="1" applyBorder="1"/>
    <xf numFmtId="0" fontId="12" fillId="0" borderId="0" xfId="0" applyFont="1"/>
    <xf numFmtId="164" fontId="7" fillId="2" borderId="13" xfId="1" applyFont="1" applyFill="1" applyBorder="1" applyAlignment="1" applyProtection="1">
      <alignment wrapText="1"/>
    </xf>
    <xf numFmtId="0" fontId="9" fillId="4" borderId="9" xfId="1" applyNumberFormat="1" applyFont="1" applyFill="1" applyBorder="1" applyAlignment="1" applyProtection="1"/>
    <xf numFmtId="164" fontId="6" fillId="2" borderId="10" xfId="1" applyFont="1" applyFill="1" applyBorder="1" applyAlignment="1" applyProtection="1">
      <alignment horizontal="center" wrapText="1"/>
    </xf>
    <xf numFmtId="164" fontId="7" fillId="2" borderId="12" xfId="1" applyFont="1" applyFill="1" applyBorder="1"/>
    <xf numFmtId="0" fontId="9" fillId="5" borderId="9" xfId="1" applyNumberFormat="1" applyFont="1" applyFill="1" applyBorder="1" applyAlignment="1" applyProtection="1"/>
    <xf numFmtId="164" fontId="9" fillId="5" borderId="10" xfId="1" applyFont="1" applyFill="1" applyBorder="1" applyAlignment="1" applyProtection="1"/>
    <xf numFmtId="164" fontId="9" fillId="5" borderId="11" xfId="1" applyFont="1" applyFill="1" applyBorder="1"/>
    <xf numFmtId="164" fontId="9" fillId="5" borderId="12" xfId="1" applyFont="1" applyFill="1" applyBorder="1"/>
    <xf numFmtId="164" fontId="6" fillId="2" borderId="10" xfId="1" applyFont="1" applyFill="1" applyBorder="1" applyAlignment="1" applyProtection="1">
      <alignment wrapText="1"/>
    </xf>
    <xf numFmtId="164" fontId="9" fillId="5" borderId="10" xfId="1" applyFont="1" applyFill="1" applyBorder="1" applyAlignment="1" applyProtection="1">
      <alignment wrapText="1"/>
    </xf>
    <xf numFmtId="164" fontId="6" fillId="3" borderId="10" xfId="1" applyFont="1" applyFill="1" applyBorder="1" applyAlignment="1" applyProtection="1">
      <alignment wrapText="1"/>
    </xf>
    <xf numFmtId="4" fontId="9" fillId="5" borderId="12" xfId="0" applyNumberFormat="1" applyFont="1" applyFill="1" applyBorder="1"/>
    <xf numFmtId="0" fontId="6" fillId="4" borderId="9" xfId="1" applyNumberFormat="1" applyFont="1" applyFill="1" applyBorder="1" applyAlignment="1" applyProtection="1"/>
    <xf numFmtId="164" fontId="6" fillId="4" borderId="11" xfId="1" applyFont="1" applyFill="1" applyBorder="1"/>
    <xf numFmtId="0" fontId="6" fillId="3" borderId="9" xfId="1" applyNumberFormat="1" applyFont="1" applyFill="1" applyBorder="1" applyAlignment="1" applyProtection="1"/>
    <xf numFmtId="4" fontId="9" fillId="3" borderId="12" xfId="0" applyNumberFormat="1" applyFont="1" applyFill="1" applyBorder="1"/>
    <xf numFmtId="164" fontId="11" fillId="2" borderId="12" xfId="1" applyFont="1" applyFill="1" applyBorder="1"/>
    <xf numFmtId="4" fontId="7" fillId="2" borderId="12" xfId="1" applyNumberFormat="1" applyFont="1" applyFill="1" applyBorder="1" applyAlignment="1">
      <alignment horizontal="right"/>
    </xf>
    <xf numFmtId="0" fontId="7" fillId="4" borderId="9" xfId="1" applyNumberFormat="1" applyFont="1" applyFill="1" applyBorder="1" applyAlignment="1" applyProtection="1">
      <alignment horizontal="center"/>
    </xf>
    <xf numFmtId="164" fontId="10" fillId="4" borderId="10" xfId="1" applyFont="1" applyFill="1" applyBorder="1" applyAlignment="1" applyProtection="1">
      <alignment wrapText="1"/>
    </xf>
    <xf numFmtId="164" fontId="6" fillId="4" borderId="12" xfId="1" applyFont="1" applyFill="1" applyBorder="1"/>
    <xf numFmtId="0" fontId="9" fillId="4" borderId="9" xfId="1" applyNumberFormat="1" applyFont="1" applyFill="1" applyBorder="1" applyAlignment="1" applyProtection="1">
      <alignment horizontal="center"/>
    </xf>
    <xf numFmtId="0" fontId="6" fillId="6" borderId="9" xfId="1" applyNumberFormat="1" applyFont="1" applyFill="1" applyBorder="1" applyAlignment="1" applyProtection="1"/>
    <xf numFmtId="164" fontId="9" fillId="6" borderId="10" xfId="1" applyFont="1" applyFill="1" applyBorder="1" applyAlignment="1" applyProtection="1"/>
    <xf numFmtId="164" fontId="6" fillId="6" borderId="11" xfId="1" applyFont="1" applyFill="1" applyBorder="1"/>
    <xf numFmtId="4" fontId="6" fillId="6" borderId="12" xfId="0" applyNumberFormat="1" applyFont="1" applyFill="1" applyBorder="1"/>
    <xf numFmtId="0" fontId="6" fillId="2" borderId="9" xfId="1" applyNumberFormat="1" applyFont="1" applyFill="1" applyBorder="1" applyAlignment="1" applyProtection="1"/>
    <xf numFmtId="164" fontId="6" fillId="2" borderId="10" xfId="1" applyFont="1" applyFill="1" applyBorder="1" applyAlignment="1" applyProtection="1">
      <alignment horizontal="center"/>
    </xf>
    <xf numFmtId="164" fontId="6" fillId="2" borderId="11" xfId="1" applyFont="1" applyFill="1" applyBorder="1"/>
    <xf numFmtId="4" fontId="6" fillId="2" borderId="12" xfId="0" applyNumberFormat="1" applyFont="1" applyFill="1" applyBorder="1"/>
    <xf numFmtId="164" fontId="11" fillId="2" borderId="12" xfId="1" applyFont="1" applyFill="1" applyBorder="1" applyAlignment="1" applyProtection="1"/>
    <xf numFmtId="164" fontId="0" fillId="0" borderId="0" xfId="1" applyFont="1"/>
    <xf numFmtId="164" fontId="7" fillId="4" borderId="11" xfId="1" applyFont="1" applyFill="1" applyBorder="1"/>
    <xf numFmtId="164" fontId="13" fillId="4" borderId="12" xfId="1" applyFont="1" applyFill="1" applyBorder="1" applyAlignment="1" applyProtection="1"/>
    <xf numFmtId="0" fontId="14" fillId="2" borderId="9" xfId="0" applyFont="1" applyFill="1" applyBorder="1" applyAlignment="1">
      <alignment vertical="center"/>
    </xf>
    <xf numFmtId="0" fontId="6" fillId="2" borderId="10" xfId="0" applyFont="1" applyFill="1" applyBorder="1" applyAlignment="1">
      <alignment vertical="center"/>
    </xf>
    <xf numFmtId="0" fontId="7" fillId="2" borderId="10" xfId="0" applyFont="1" applyFill="1" applyBorder="1" applyAlignment="1">
      <alignment vertical="center"/>
    </xf>
    <xf numFmtId="43" fontId="15" fillId="2" borderId="12" xfId="0" applyNumberFormat="1" applyFont="1" applyFill="1" applyBorder="1"/>
    <xf numFmtId="0" fontId="16" fillId="4" borderId="9" xfId="0" applyFont="1" applyFill="1" applyBorder="1" applyAlignment="1">
      <alignment vertical="center"/>
    </xf>
    <xf numFmtId="0" fontId="9" fillId="4" borderId="10" xfId="0" applyFont="1" applyFill="1" applyBorder="1" applyAlignment="1">
      <alignment vertical="center" wrapText="1"/>
    </xf>
    <xf numFmtId="4" fontId="9" fillId="4" borderId="12" xfId="0" applyNumberFormat="1" applyFont="1" applyFill="1" applyBorder="1"/>
    <xf numFmtId="0" fontId="6" fillId="2" borderId="10" xfId="0" applyFont="1" applyFill="1" applyBorder="1" applyAlignment="1">
      <alignment vertical="center" wrapText="1"/>
    </xf>
    <xf numFmtId="164" fontId="14" fillId="2" borderId="14" xfId="1" applyFont="1" applyFill="1" applyBorder="1"/>
    <xf numFmtId="43" fontId="0" fillId="0" borderId="0" xfId="0" applyNumberFormat="1"/>
    <xf numFmtId="164" fontId="7" fillId="0" borderId="11" xfId="1" applyFont="1" applyBorder="1"/>
    <xf numFmtId="0" fontId="7" fillId="2" borderId="10" xfId="0" applyFont="1" applyFill="1" applyBorder="1" applyAlignment="1">
      <alignment vertical="center" wrapText="1"/>
    </xf>
    <xf numFmtId="4" fontId="6" fillId="4" borderId="12" xfId="0" applyNumberFormat="1" applyFont="1" applyFill="1" applyBorder="1"/>
    <xf numFmtId="0" fontId="16" fillId="2" borderId="9" xfId="0" applyFont="1" applyFill="1" applyBorder="1" applyAlignment="1">
      <alignment vertical="center"/>
    </xf>
    <xf numFmtId="0" fontId="6" fillId="2" borderId="10" xfId="0" applyFont="1" applyFill="1" applyBorder="1" applyAlignment="1">
      <alignment horizontal="center" vertical="center" wrapText="1"/>
    </xf>
    <xf numFmtId="164" fontId="10" fillId="2" borderId="11" xfId="1" applyFont="1" applyFill="1" applyBorder="1"/>
    <xf numFmtId="0" fontId="9" fillId="4" borderId="10" xfId="0" applyFont="1" applyFill="1" applyBorder="1" applyAlignment="1">
      <alignment vertical="center"/>
    </xf>
    <xf numFmtId="0" fontId="14" fillId="6" borderId="9" xfId="0" applyFont="1" applyFill="1" applyBorder="1"/>
    <xf numFmtId="0" fontId="6" fillId="6" borderId="10" xfId="0" applyFont="1" applyFill="1" applyBorder="1" applyAlignment="1">
      <alignment vertical="center"/>
    </xf>
    <xf numFmtId="164" fontId="7" fillId="6" borderId="11" xfId="1" applyFont="1" applyFill="1" applyBorder="1"/>
    <xf numFmtId="43" fontId="17" fillId="6" borderId="12" xfId="0" applyNumberFormat="1" applyFont="1" applyFill="1" applyBorder="1"/>
    <xf numFmtId="0" fontId="14" fillId="3" borderId="15" xfId="0" applyFont="1" applyFill="1" applyBorder="1"/>
    <xf numFmtId="0" fontId="6" fillId="3" borderId="16" xfId="0" applyFont="1" applyFill="1" applyBorder="1" applyAlignment="1">
      <alignment vertical="center"/>
    </xf>
    <xf numFmtId="164" fontId="7" fillId="3" borderId="17" xfId="1" applyFont="1" applyFill="1" applyBorder="1"/>
    <xf numFmtId="43" fontId="17" fillId="3" borderId="12" xfId="0" applyNumberFormat="1" applyFont="1" applyFill="1" applyBorder="1"/>
    <xf numFmtId="0" fontId="19" fillId="0" borderId="26" xfId="0" applyFont="1" applyBorder="1" applyAlignment="1">
      <alignment horizontal="center"/>
    </xf>
    <xf numFmtId="0" fontId="19" fillId="0" borderId="3" xfId="0" applyFont="1" applyBorder="1" applyAlignment="1">
      <alignment horizontal="center"/>
    </xf>
    <xf numFmtId="0" fontId="6" fillId="2" borderId="27" xfId="0" applyFont="1" applyFill="1" applyBorder="1" applyAlignment="1">
      <alignment horizontal="center" wrapText="1"/>
    </xf>
    <xf numFmtId="164" fontId="19" fillId="2" borderId="27" xfId="1" applyFont="1" applyFill="1" applyBorder="1" applyAlignment="1">
      <alignment horizontal="center" wrapText="1"/>
    </xf>
    <xf numFmtId="164" fontId="19" fillId="0" borderId="3" xfId="1" applyFont="1" applyBorder="1" applyAlignment="1">
      <alignment horizontal="center" wrapText="1"/>
    </xf>
    <xf numFmtId="0" fontId="19" fillId="0" borderId="4" xfId="0" applyFont="1" applyBorder="1" applyAlignment="1">
      <alignment horizontal="center" wrapText="1"/>
    </xf>
    <xf numFmtId="0" fontId="17" fillId="3" borderId="28" xfId="1" applyNumberFormat="1" applyFont="1" applyFill="1" applyBorder="1" applyAlignment="1" applyProtection="1">
      <alignment horizontal="center"/>
    </xf>
    <xf numFmtId="164" fontId="17" fillId="3" borderId="27" xfId="1" applyFont="1" applyFill="1" applyBorder="1" applyAlignment="1" applyProtection="1">
      <alignment horizontal="center"/>
    </xf>
    <xf numFmtId="0" fontId="6" fillId="3" borderId="11" xfId="0" applyFont="1" applyFill="1" applyBorder="1" applyAlignment="1">
      <alignment horizontal="center" wrapText="1"/>
    </xf>
    <xf numFmtId="164" fontId="20" fillId="3" borderId="27" xfId="1" applyFont="1" applyFill="1" applyBorder="1"/>
    <xf numFmtId="0" fontId="20" fillId="3" borderId="29" xfId="0" applyFont="1" applyFill="1" applyBorder="1"/>
    <xf numFmtId="0" fontId="17" fillId="0" borderId="30" xfId="1" applyNumberFormat="1" applyFont="1" applyBorder="1" applyAlignment="1" applyProtection="1">
      <alignment horizontal="center"/>
    </xf>
    <xf numFmtId="164" fontId="15" fillId="0" borderId="14" xfId="1" applyFont="1" applyBorder="1" applyAlignment="1" applyProtection="1"/>
    <xf numFmtId="0" fontId="7" fillId="2" borderId="11" xfId="0" applyFont="1" applyFill="1" applyBorder="1" applyAlignment="1">
      <alignment horizontal="left" wrapText="1"/>
    </xf>
    <xf numFmtId="164" fontId="20" fillId="0" borderId="14" xfId="1" applyFont="1" applyBorder="1"/>
    <xf numFmtId="164" fontId="7" fillId="0" borderId="31" xfId="1" applyFont="1" applyBorder="1"/>
    <xf numFmtId="0" fontId="15" fillId="0" borderId="32" xfId="1" applyNumberFormat="1" applyFont="1" applyBorder="1" applyAlignment="1" applyProtection="1">
      <alignment horizontal="center"/>
    </xf>
    <xf numFmtId="164" fontId="15" fillId="0" borderId="11" xfId="1" applyFont="1" applyBorder="1" applyAlignment="1" applyProtection="1"/>
    <xf numFmtId="0" fontId="7" fillId="2" borderId="11" xfId="0" applyFont="1" applyFill="1" applyBorder="1" applyAlignment="1">
      <alignment wrapText="1"/>
    </xf>
    <xf numFmtId="164" fontId="15" fillId="0" borderId="12" xfId="1" applyFont="1" applyBorder="1" applyAlignment="1" applyProtection="1"/>
    <xf numFmtId="164" fontId="20" fillId="2" borderId="11" xfId="1" applyFont="1" applyFill="1" applyBorder="1"/>
    <xf numFmtId="164" fontId="15" fillId="2" borderId="12" xfId="1" applyFont="1" applyFill="1" applyBorder="1" applyAlignment="1" applyProtection="1"/>
    <xf numFmtId="0" fontId="15" fillId="7" borderId="32" xfId="1" applyNumberFormat="1" applyFont="1" applyFill="1" applyBorder="1" applyAlignment="1" applyProtection="1">
      <alignment horizontal="center"/>
    </xf>
    <xf numFmtId="164" fontId="21" fillId="7" borderId="11" xfId="1" applyFont="1" applyFill="1" applyBorder="1" applyAlignment="1" applyProtection="1"/>
    <xf numFmtId="0" fontId="13" fillId="7" borderId="11" xfId="0" applyFont="1" applyFill="1" applyBorder="1" applyAlignment="1">
      <alignment wrapText="1"/>
    </xf>
    <xf numFmtId="164" fontId="13" fillId="7" borderId="11" xfId="1" applyFont="1" applyFill="1" applyBorder="1" applyAlignment="1">
      <alignment wrapText="1"/>
    </xf>
    <xf numFmtId="164" fontId="13" fillId="7" borderId="12" xfId="1" applyFont="1" applyFill="1" applyBorder="1" applyAlignment="1">
      <alignment wrapText="1"/>
    </xf>
    <xf numFmtId="0" fontId="17" fillId="3" borderId="32" xfId="1" applyNumberFormat="1" applyFont="1" applyFill="1" applyBorder="1" applyAlignment="1" applyProtection="1">
      <alignment horizontal="center"/>
    </xf>
    <xf numFmtId="164" fontId="17" fillId="3" borderId="11" xfId="1" applyFont="1" applyFill="1" applyBorder="1" applyAlignment="1" applyProtection="1">
      <alignment horizontal="center"/>
    </xf>
    <xf numFmtId="164" fontId="17" fillId="3" borderId="11" xfId="1" applyFont="1" applyFill="1" applyBorder="1" applyAlignment="1" applyProtection="1"/>
    <xf numFmtId="164" fontId="20" fillId="3" borderId="11" xfId="1" applyFont="1" applyFill="1" applyBorder="1"/>
    <xf numFmtId="164" fontId="15" fillId="3" borderId="12" xfId="1" applyFont="1" applyFill="1" applyBorder="1" applyAlignment="1" applyProtection="1"/>
    <xf numFmtId="0" fontId="11" fillId="0" borderId="32" xfId="1" applyNumberFormat="1" applyFont="1" applyBorder="1" applyAlignment="1" applyProtection="1">
      <alignment horizontal="center"/>
    </xf>
    <xf numFmtId="164" fontId="11" fillId="0" borderId="11" xfId="1" applyFont="1" applyBorder="1" applyAlignment="1" applyProtection="1"/>
    <xf numFmtId="164" fontId="15" fillId="0" borderId="11" xfId="1" applyFont="1" applyBorder="1" applyAlignment="1" applyProtection="1">
      <alignment wrapText="1"/>
    </xf>
    <xf numFmtId="0" fontId="11" fillId="2" borderId="11" xfId="0" applyFont="1" applyFill="1" applyBorder="1"/>
    <xf numFmtId="0" fontId="15" fillId="4" borderId="32" xfId="1" applyNumberFormat="1" applyFont="1" applyFill="1" applyBorder="1" applyAlignment="1" applyProtection="1">
      <alignment horizontal="center"/>
    </xf>
    <xf numFmtId="0" fontId="21" fillId="4" borderId="11" xfId="0" applyFont="1" applyFill="1" applyBorder="1"/>
    <xf numFmtId="0" fontId="6" fillId="4" borderId="11" xfId="0" applyFont="1" applyFill="1" applyBorder="1" applyAlignment="1">
      <alignment wrapText="1"/>
    </xf>
    <xf numFmtId="164" fontId="6" fillId="4" borderId="11" xfId="1" applyFont="1" applyFill="1" applyBorder="1" applyAlignment="1">
      <alignment wrapText="1"/>
    </xf>
    <xf numFmtId="164" fontId="6" fillId="4" borderId="12" xfId="1" applyFont="1" applyFill="1" applyBorder="1" applyAlignment="1">
      <alignment wrapText="1"/>
    </xf>
    <xf numFmtId="0" fontId="7" fillId="3" borderId="11" xfId="0" applyFont="1" applyFill="1" applyBorder="1" applyAlignment="1">
      <alignment wrapText="1" shrinkToFit="1"/>
    </xf>
    <xf numFmtId="164" fontId="11" fillId="3" borderId="11" xfId="1" applyFont="1" applyFill="1" applyBorder="1"/>
    <xf numFmtId="0" fontId="7" fillId="2" borderId="11" xfId="0" applyFont="1" applyFill="1" applyBorder="1"/>
    <xf numFmtId="4" fontId="23" fillId="0" borderId="0" xfId="0" applyNumberFormat="1" applyFont="1"/>
    <xf numFmtId="0" fontId="7" fillId="2" borderId="11" xfId="0" applyFont="1" applyFill="1" applyBorder="1" applyAlignment="1">
      <alignment wrapText="1" shrinkToFit="1"/>
    </xf>
    <xf numFmtId="0" fontId="11" fillId="2" borderId="11" xfId="0" applyFont="1" applyFill="1" applyBorder="1" applyAlignment="1">
      <alignment wrapText="1"/>
    </xf>
    <xf numFmtId="4" fontId="0" fillId="0" borderId="0" xfId="0" applyNumberFormat="1"/>
    <xf numFmtId="164" fontId="11" fillId="0" borderId="11" xfId="1" applyFont="1" applyBorder="1" applyAlignment="1" applyProtection="1">
      <alignment wrapText="1"/>
    </xf>
    <xf numFmtId="0" fontId="15" fillId="0" borderId="32" xfId="1" applyNumberFormat="1" applyFont="1" applyFill="1" applyBorder="1" applyAlignment="1" applyProtection="1">
      <alignment horizontal="center"/>
    </xf>
    <xf numFmtId="164" fontId="15" fillId="0" borderId="11" xfId="1" applyFont="1" applyFill="1" applyBorder="1" applyAlignment="1" applyProtection="1"/>
    <xf numFmtId="0" fontId="7" fillId="0" borderId="11" xfId="0" applyFont="1" applyBorder="1"/>
    <xf numFmtId="164" fontId="11" fillId="0" borderId="11" xfId="1" applyFont="1" applyFill="1" applyBorder="1"/>
    <xf numFmtId="164" fontId="15" fillId="0" borderId="12" xfId="1" applyFont="1" applyFill="1" applyBorder="1" applyAlignment="1" applyProtection="1"/>
    <xf numFmtId="164" fontId="25" fillId="4" borderId="11" xfId="1" applyFont="1" applyFill="1" applyBorder="1" applyAlignment="1" applyProtection="1"/>
    <xf numFmtId="164" fontId="9" fillId="4" borderId="11" xfId="1" applyFont="1" applyFill="1" applyBorder="1" applyAlignment="1">
      <alignment wrapText="1"/>
    </xf>
    <xf numFmtId="164" fontId="9" fillId="4" borderId="12" xfId="1" applyFont="1" applyFill="1" applyBorder="1" applyAlignment="1">
      <alignment wrapText="1"/>
    </xf>
    <xf numFmtId="43" fontId="11" fillId="2" borderId="12" xfId="2" applyNumberFormat="1" applyFont="1" applyFill="1" applyBorder="1" applyAlignment="1" applyProtection="1"/>
    <xf numFmtId="0" fontId="7" fillId="2" borderId="11" xfId="0" applyFont="1" applyFill="1" applyBorder="1" applyAlignment="1">
      <alignment horizontal="center"/>
    </xf>
    <xf numFmtId="164" fontId="7" fillId="2" borderId="11" xfId="1" applyFont="1" applyFill="1" applyBorder="1" applyAlignment="1">
      <alignment horizontal="center"/>
    </xf>
    <xf numFmtId="164" fontId="11" fillId="2" borderId="11" xfId="1" applyFont="1" applyFill="1" applyBorder="1" applyAlignment="1">
      <alignment horizontal="center"/>
    </xf>
    <xf numFmtId="0" fontId="7" fillId="0" borderId="21" xfId="0" applyFont="1" applyBorder="1"/>
    <xf numFmtId="164" fontId="7" fillId="0" borderId="12" xfId="1" applyFont="1" applyBorder="1"/>
    <xf numFmtId="0" fontId="7" fillId="0" borderId="0" xfId="0" applyFont="1"/>
    <xf numFmtId="0" fontId="6" fillId="2" borderId="11" xfId="0" applyFont="1" applyFill="1" applyBorder="1" applyAlignment="1">
      <alignment horizontal="center" wrapText="1"/>
    </xf>
    <xf numFmtId="164" fontId="20" fillId="2" borderId="11" xfId="1" applyFont="1" applyFill="1" applyBorder="1" applyAlignment="1">
      <alignment horizontal="center"/>
    </xf>
    <xf numFmtId="0" fontId="26" fillId="7" borderId="32" xfId="1" applyNumberFormat="1" applyFont="1" applyFill="1" applyBorder="1" applyAlignment="1" applyProtection="1">
      <alignment horizontal="center"/>
    </xf>
    <xf numFmtId="164" fontId="25" fillId="7" borderId="11" xfId="1" applyFont="1" applyFill="1" applyBorder="1" applyAlignment="1" applyProtection="1"/>
    <xf numFmtId="0" fontId="7" fillId="7" borderId="11" xfId="0" applyFont="1" applyFill="1" applyBorder="1" applyAlignment="1">
      <alignment wrapText="1"/>
    </xf>
    <xf numFmtId="164" fontId="9" fillId="7" borderId="11" xfId="1" applyFont="1" applyFill="1" applyBorder="1" applyAlignment="1">
      <alignment wrapText="1"/>
    </xf>
    <xf numFmtId="164" fontId="9" fillId="7" borderId="12" xfId="1" applyFont="1" applyFill="1" applyBorder="1" applyAlignment="1">
      <alignment wrapText="1"/>
    </xf>
    <xf numFmtId="0" fontId="7" fillId="3" borderId="11" xfId="0" applyFont="1" applyFill="1" applyBorder="1" applyAlignment="1">
      <alignment wrapText="1"/>
    </xf>
    <xf numFmtId="0" fontId="7" fillId="7" borderId="11" xfId="0" applyFont="1" applyFill="1" applyBorder="1"/>
    <xf numFmtId="164" fontId="9" fillId="7" borderId="11" xfId="1" applyFont="1" applyFill="1" applyBorder="1"/>
    <xf numFmtId="164" fontId="9" fillId="7" borderId="12" xfId="1" applyFont="1" applyFill="1" applyBorder="1"/>
    <xf numFmtId="0" fontId="27" fillId="7" borderId="32" xfId="1" applyNumberFormat="1" applyFont="1" applyFill="1" applyBorder="1" applyAlignment="1" applyProtection="1"/>
    <xf numFmtId="0" fontId="10" fillId="7" borderId="11" xfId="0" applyFont="1" applyFill="1" applyBorder="1"/>
    <xf numFmtId="164" fontId="21" fillId="7" borderId="12" xfId="1" applyFont="1" applyFill="1" applyBorder="1" applyAlignment="1" applyProtection="1"/>
    <xf numFmtId="0" fontId="17" fillId="0" borderId="32" xfId="1" applyNumberFormat="1" applyFont="1" applyBorder="1" applyAlignment="1" applyProtection="1">
      <alignment horizontal="center"/>
    </xf>
    <xf numFmtId="164" fontId="17" fillId="0" borderId="11" xfId="1" applyFont="1" applyBorder="1" applyAlignment="1" applyProtection="1"/>
    <xf numFmtId="0" fontId="25" fillId="7" borderId="32" xfId="1" applyNumberFormat="1" applyFont="1" applyFill="1" applyBorder="1" applyAlignment="1" applyProtection="1"/>
    <xf numFmtId="0" fontId="9" fillId="7" borderId="11" xfId="0" applyFont="1" applyFill="1" applyBorder="1" applyAlignment="1">
      <alignment wrapText="1"/>
    </xf>
    <xf numFmtId="0" fontId="13" fillId="6" borderId="32" xfId="1" applyNumberFormat="1" applyFont="1" applyFill="1" applyBorder="1" applyAlignment="1" applyProtection="1"/>
    <xf numFmtId="164" fontId="17" fillId="6" borderId="11" xfId="1" applyFont="1" applyFill="1" applyBorder="1" applyAlignment="1" applyProtection="1"/>
    <xf numFmtId="0" fontId="7" fillId="6" borderId="11" xfId="0" applyFont="1" applyFill="1" applyBorder="1"/>
    <xf numFmtId="164" fontId="6" fillId="6" borderId="12" xfId="1" applyFont="1" applyFill="1" applyBorder="1"/>
    <xf numFmtId="0" fontId="13" fillId="0" borderId="32" xfId="1" applyNumberFormat="1" applyFont="1" applyFill="1" applyBorder="1" applyAlignment="1" applyProtection="1"/>
    <xf numFmtId="164" fontId="17" fillId="2" borderId="11" xfId="1" applyFont="1" applyFill="1" applyBorder="1" applyAlignment="1" applyProtection="1">
      <alignment horizontal="center"/>
    </xf>
    <xf numFmtId="164" fontId="13" fillId="2" borderId="12" xfId="1" applyFont="1" applyFill="1" applyBorder="1" applyAlignment="1" applyProtection="1"/>
    <xf numFmtId="0" fontId="13" fillId="2" borderId="32" xfId="1" applyNumberFormat="1" applyFont="1" applyFill="1" applyBorder="1" applyAlignment="1" applyProtection="1"/>
    <xf numFmtId="164" fontId="15" fillId="2" borderId="11" xfId="1" applyFont="1" applyFill="1" applyBorder="1" applyAlignment="1" applyProtection="1">
      <alignment wrapText="1"/>
    </xf>
    <xf numFmtId="0" fontId="13" fillId="7" borderId="32" xfId="1" applyNumberFormat="1" applyFont="1" applyFill="1" applyBorder="1" applyAlignment="1" applyProtection="1"/>
    <xf numFmtId="164" fontId="25" fillId="7" borderId="11" xfId="1" applyFont="1" applyFill="1" applyBorder="1" applyAlignment="1" applyProtection="1">
      <alignment wrapText="1"/>
    </xf>
    <xf numFmtId="164" fontId="7" fillId="7" borderId="11" xfId="1" applyFont="1" applyFill="1" applyBorder="1"/>
    <xf numFmtId="164" fontId="13" fillId="7" borderId="12" xfId="1" applyFont="1" applyFill="1" applyBorder="1" applyAlignment="1" applyProtection="1"/>
    <xf numFmtId="0" fontId="0" fillId="0" borderId="32" xfId="0" applyBorder="1" applyAlignment="1">
      <alignment vertical="center"/>
    </xf>
    <xf numFmtId="0" fontId="6" fillId="0" borderId="11" xfId="0" applyFont="1" applyBorder="1" applyAlignment="1">
      <alignment horizontal="center" vertical="center"/>
    </xf>
    <xf numFmtId="0" fontId="28" fillId="2" borderId="12" xfId="0" applyFont="1" applyFill="1" applyBorder="1"/>
    <xf numFmtId="0" fontId="7" fillId="0" borderId="11" xfId="0" applyFont="1" applyBorder="1" applyAlignment="1">
      <alignment vertical="center"/>
    </xf>
    <xf numFmtId="0" fontId="6" fillId="2" borderId="11" xfId="0" applyFont="1" applyFill="1" applyBorder="1" applyAlignment="1">
      <alignment wrapText="1"/>
    </xf>
    <xf numFmtId="0" fontId="0" fillId="7" borderId="32" xfId="0" applyFill="1" applyBorder="1" applyAlignment="1">
      <alignment vertical="center"/>
    </xf>
    <xf numFmtId="0" fontId="9" fillId="7" borderId="11" xfId="0" applyFont="1" applyFill="1" applyBorder="1" applyAlignment="1">
      <alignment vertical="center" wrapText="1"/>
    </xf>
    <xf numFmtId="0" fontId="6" fillId="7" borderId="11" xfId="0" applyFont="1" applyFill="1" applyBorder="1" applyAlignment="1">
      <alignment horizontal="center" wrapText="1"/>
    </xf>
    <xf numFmtId="164" fontId="6" fillId="7" borderId="11" xfId="1" applyFont="1" applyFill="1" applyBorder="1"/>
    <xf numFmtId="43" fontId="17" fillId="7" borderId="12" xfId="0" applyNumberFormat="1" applyFont="1" applyFill="1" applyBorder="1"/>
    <xf numFmtId="0" fontId="6" fillId="0" borderId="11" xfId="0" applyFont="1" applyBorder="1" applyAlignment="1">
      <alignment horizontal="center" vertical="center" wrapText="1"/>
    </xf>
    <xf numFmtId="0" fontId="0" fillId="2" borderId="32" xfId="0" applyFill="1" applyBorder="1" applyAlignment="1">
      <alignment vertical="center"/>
    </xf>
    <xf numFmtId="0" fontId="7" fillId="2" borderId="11" xfId="0" applyFont="1" applyFill="1" applyBorder="1" applyAlignment="1">
      <alignment vertical="center"/>
    </xf>
    <xf numFmtId="0" fontId="6" fillId="2" borderId="11" xfId="0" applyFont="1" applyFill="1" applyBorder="1"/>
    <xf numFmtId="0" fontId="9" fillId="0" borderId="11" xfId="0" applyFont="1" applyBorder="1" applyAlignment="1">
      <alignment horizontal="right" wrapText="1"/>
    </xf>
    <xf numFmtId="0" fontId="7" fillId="2" borderId="11" xfId="0" applyFont="1" applyFill="1" applyBorder="1" applyAlignment="1">
      <alignment vertical="center" wrapText="1"/>
    </xf>
    <xf numFmtId="0" fontId="9" fillId="7" borderId="11" xfId="0" applyFont="1" applyFill="1" applyBorder="1" applyAlignment="1">
      <alignment vertical="center"/>
    </xf>
    <xf numFmtId="0" fontId="6" fillId="7" borderId="11" xfId="0" applyFont="1" applyFill="1" applyBorder="1"/>
    <xf numFmtId="0" fontId="6" fillId="0" borderId="11" xfId="0" applyFont="1" applyBorder="1"/>
    <xf numFmtId="0" fontId="0" fillId="4" borderId="32" xfId="0" applyFill="1" applyBorder="1" applyAlignment="1">
      <alignment vertical="center"/>
    </xf>
    <xf numFmtId="0" fontId="9" fillId="4" borderId="11" xfId="0" applyFont="1" applyFill="1" applyBorder="1" applyAlignment="1">
      <alignment vertical="center" wrapText="1"/>
    </xf>
    <xf numFmtId="0" fontId="7" fillId="4" borderId="11" xfId="0" applyFont="1" applyFill="1" applyBorder="1"/>
    <xf numFmtId="43" fontId="17" fillId="4" borderId="12" xfId="0" applyNumberFormat="1" applyFont="1" applyFill="1" applyBorder="1"/>
    <xf numFmtId="0" fontId="0" fillId="6" borderId="32" xfId="0" applyFill="1" applyBorder="1" applyAlignment="1">
      <alignment vertical="center"/>
    </xf>
    <xf numFmtId="0" fontId="6" fillId="6" borderId="11" xfId="0" applyFont="1" applyFill="1" applyBorder="1" applyAlignment="1">
      <alignment vertical="center"/>
    </xf>
    <xf numFmtId="0" fontId="0" fillId="3" borderId="33" xfId="0" applyFill="1" applyBorder="1" applyAlignment="1">
      <alignment vertical="center"/>
    </xf>
    <xf numFmtId="0" fontId="6" fillId="3" borderId="17" xfId="0" applyFont="1" applyFill="1" applyBorder="1" applyAlignment="1">
      <alignment vertical="center"/>
    </xf>
    <xf numFmtId="0" fontId="6" fillId="3" borderId="17" xfId="0" applyFont="1" applyFill="1" applyBorder="1" applyAlignment="1">
      <alignment wrapText="1"/>
    </xf>
    <xf numFmtId="164" fontId="6" fillId="3" borderId="17" xfId="1" applyFont="1" applyFill="1" applyBorder="1"/>
    <xf numFmtId="0" fontId="20" fillId="0" borderId="0" xfId="0" applyFont="1"/>
    <xf numFmtId="0" fontId="7" fillId="0" borderId="0" xfId="0" applyFont="1" applyAlignment="1">
      <alignment wrapText="1"/>
    </xf>
    <xf numFmtId="164" fontId="7" fillId="0" borderId="0" xfId="1" applyFont="1" applyBorder="1"/>
    <xf numFmtId="164" fontId="20" fillId="2" borderId="0" xfId="1" applyFont="1" applyFill="1" applyBorder="1"/>
    <xf numFmtId="43" fontId="20" fillId="2" borderId="0" xfId="0" applyNumberFormat="1" applyFont="1" applyFill="1"/>
    <xf numFmtId="0" fontId="20" fillId="2" borderId="0" xfId="0" applyFont="1" applyFill="1"/>
    <xf numFmtId="0" fontId="7" fillId="2" borderId="0" xfId="0" applyFont="1" applyFill="1" applyAlignment="1">
      <alignment wrapText="1"/>
    </xf>
    <xf numFmtId="164" fontId="7" fillId="2" borderId="0" xfId="1" applyFont="1" applyFill="1" applyBorder="1" applyAlignment="1">
      <alignment wrapText="1"/>
    </xf>
    <xf numFmtId="0" fontId="7" fillId="2" borderId="0" xfId="0" applyFont="1" applyFill="1"/>
    <xf numFmtId="0" fontId="9" fillId="8" borderId="0" xfId="0" applyFont="1" applyFill="1" applyAlignment="1">
      <alignment horizontal="left"/>
    </xf>
    <xf numFmtId="164" fontId="9" fillId="8" borderId="0" xfId="1" applyFont="1" applyFill="1" applyBorder="1"/>
    <xf numFmtId="164" fontId="20" fillId="8" borderId="0" xfId="1" applyFont="1" applyFill="1" applyBorder="1"/>
    <xf numFmtId="0" fontId="20" fillId="8" borderId="0" xfId="0" applyFont="1" applyFill="1"/>
    <xf numFmtId="0" fontId="6" fillId="2" borderId="0" xfId="0" applyFont="1" applyFill="1" applyAlignment="1">
      <alignment horizontal="center"/>
    </xf>
    <xf numFmtId="164" fontId="6" fillId="0" borderId="0" xfId="1" applyFont="1" applyBorder="1"/>
    <xf numFmtId="0" fontId="22" fillId="2" borderId="0" xfId="0" applyFont="1" applyFill="1" applyAlignment="1">
      <alignment wrapText="1"/>
    </xf>
    <xf numFmtId="164" fontId="22" fillId="0" borderId="0" xfId="1" applyFont="1" applyBorder="1"/>
    <xf numFmtId="0" fontId="6" fillId="0" borderId="0" xfId="0" applyFont="1" applyAlignment="1">
      <alignment horizontal="left"/>
    </xf>
    <xf numFmtId="0" fontId="6" fillId="0" borderId="0" xfId="0" applyFont="1" applyAlignment="1">
      <alignment horizontal="center"/>
    </xf>
    <xf numFmtId="164" fontId="6" fillId="2" borderId="0" xfId="1" applyFont="1" applyFill="1" applyBorder="1"/>
    <xf numFmtId="0" fontId="29" fillId="2" borderId="0" xfId="0" applyFont="1" applyFill="1"/>
    <xf numFmtId="164" fontId="20" fillId="0" borderId="0" xfId="1" applyFont="1" applyBorder="1"/>
    <xf numFmtId="164" fontId="20" fillId="0" borderId="0" xfId="1" applyFont="1"/>
    <xf numFmtId="0" fontId="5" fillId="0" borderId="0" xfId="0" applyFont="1"/>
    <xf numFmtId="0" fontId="15" fillId="0" borderId="11" xfId="0" applyFont="1" applyBorder="1" applyAlignment="1">
      <alignment horizontal="center" vertical="center"/>
    </xf>
    <xf numFmtId="164" fontId="15" fillId="0" borderId="11" xfId="1" applyFont="1" applyBorder="1" applyAlignment="1">
      <alignment vertical="center"/>
    </xf>
    <xf numFmtId="0" fontId="15" fillId="8" borderId="11" xfId="0" applyFont="1" applyFill="1" applyBorder="1" applyAlignment="1">
      <alignment horizontal="center" vertical="center"/>
    </xf>
    <xf numFmtId="164" fontId="17" fillId="8" borderId="11" xfId="1" applyFont="1" applyFill="1" applyBorder="1" applyAlignment="1">
      <alignment vertical="center"/>
    </xf>
    <xf numFmtId="164" fontId="25" fillId="8" borderId="11" xfId="1" applyFont="1" applyFill="1" applyBorder="1" applyAlignment="1">
      <alignment vertical="center"/>
    </xf>
    <xf numFmtId="0" fontId="17" fillId="9" borderId="11" xfId="0" applyFont="1" applyFill="1" applyBorder="1" applyAlignment="1">
      <alignment horizontal="center" vertical="center"/>
    </xf>
    <xf numFmtId="164" fontId="17" fillId="9" borderId="11" xfId="1" applyFont="1" applyFill="1" applyBorder="1" applyAlignment="1">
      <alignment horizontal="right" vertical="center"/>
    </xf>
    <xf numFmtId="0" fontId="11" fillId="0" borderId="11" xfId="0" applyFont="1" applyBorder="1" applyAlignment="1">
      <alignment horizontal="center" vertical="center"/>
    </xf>
    <xf numFmtId="164" fontId="11" fillId="0" borderId="11" xfId="1" applyFont="1" applyBorder="1" applyAlignment="1">
      <alignment vertical="center"/>
    </xf>
    <xf numFmtId="0" fontId="11" fillId="0" borderId="11" xfId="0" applyFont="1" applyBorder="1" applyAlignment="1">
      <alignment horizontal="center" vertical="center" wrapText="1"/>
    </xf>
    <xf numFmtId="164" fontId="11" fillId="0" borderId="11" xfId="1" applyFont="1" applyBorder="1" applyAlignment="1">
      <alignment horizontal="right"/>
    </xf>
    <xf numFmtId="0" fontId="15" fillId="0" borderId="11" xfId="0" applyFont="1" applyBorder="1" applyAlignment="1">
      <alignment horizontal="center" vertical="center" wrapText="1"/>
    </xf>
    <xf numFmtId="43" fontId="15" fillId="0" borderId="11" xfId="0" applyNumberFormat="1" applyFont="1" applyBorder="1" applyAlignment="1">
      <alignment horizontal="center"/>
    </xf>
    <xf numFmtId="43" fontId="15" fillId="8" borderId="11" xfId="0" applyNumberFormat="1" applyFont="1" applyFill="1" applyBorder="1" applyAlignment="1">
      <alignment horizontal="center"/>
    </xf>
    <xf numFmtId="164" fontId="25" fillId="8" borderId="11" xfId="1" applyFont="1" applyFill="1" applyBorder="1" applyAlignment="1">
      <alignment horizontal="center"/>
    </xf>
    <xf numFmtId="164" fontId="17" fillId="9" borderId="11" xfId="1" applyFont="1" applyFill="1" applyBorder="1" applyAlignment="1">
      <alignment horizontal="center" vertical="center"/>
    </xf>
    <xf numFmtId="164" fontId="15" fillId="0" borderId="11" xfId="1" applyFont="1" applyBorder="1" applyAlignment="1">
      <alignment horizontal="center" vertical="center" wrapText="1"/>
    </xf>
    <xf numFmtId="43" fontId="7" fillId="0" borderId="11" xfId="0" applyNumberFormat="1" applyFont="1" applyBorder="1" applyAlignment="1">
      <alignment vertical="center"/>
    </xf>
    <xf numFmtId="0" fontId="17" fillId="8" borderId="11" xfId="0" applyFont="1" applyFill="1" applyBorder="1" applyAlignment="1">
      <alignment vertical="center"/>
    </xf>
    <xf numFmtId="164" fontId="25" fillId="8" borderId="11" xfId="1" applyFont="1" applyFill="1" applyBorder="1" applyAlignment="1">
      <alignment horizontal="center" vertical="center" wrapText="1"/>
    </xf>
    <xf numFmtId="164" fontId="17" fillId="9" borderId="11" xfId="1" applyFont="1" applyFill="1" applyBorder="1"/>
    <xf numFmtId="164" fontId="25" fillId="8" borderId="11" xfId="1" applyFont="1" applyFill="1" applyBorder="1" applyAlignment="1">
      <alignment horizontal="center" vertical="center"/>
    </xf>
    <xf numFmtId="164" fontId="17" fillId="9" borderId="11" xfId="1" applyFont="1" applyFill="1" applyBorder="1" applyAlignment="1">
      <alignment vertical="center"/>
    </xf>
    <xf numFmtId="166" fontId="25" fillId="8" borderId="11" xfId="1" applyNumberFormat="1" applyFont="1" applyFill="1" applyBorder="1" applyAlignment="1">
      <alignment vertical="center"/>
    </xf>
    <xf numFmtId="0" fontId="31" fillId="0" borderId="11" xfId="0" applyFont="1" applyBorder="1" applyAlignment="1">
      <alignment horizontal="center" vertical="center"/>
    </xf>
    <xf numFmtId="0" fontId="32" fillId="0" borderId="11" xfId="0" applyFont="1" applyBorder="1" applyAlignment="1">
      <alignment horizontal="center" vertical="center" wrapText="1"/>
    </xf>
    <xf numFmtId="0" fontId="32" fillId="0" borderId="11" xfId="0" applyFont="1" applyBorder="1" applyAlignment="1">
      <alignment horizontal="center" vertical="center"/>
    </xf>
    <xf numFmtId="164" fontId="32" fillId="2" borderId="11" xfId="1" applyFont="1" applyFill="1" applyBorder="1" applyAlignment="1">
      <alignment horizontal="center" vertical="center" wrapText="1"/>
    </xf>
    <xf numFmtId="0" fontId="17" fillId="2" borderId="11" xfId="0" applyFont="1" applyFill="1" applyBorder="1" applyAlignment="1">
      <alignment horizontal="center" wrapText="1"/>
    </xf>
    <xf numFmtId="0" fontId="6" fillId="0" borderId="11" xfId="0" applyFont="1" applyBorder="1" applyAlignment="1">
      <alignment horizontal="right"/>
    </xf>
    <xf numFmtId="0" fontId="20" fillId="0" borderId="11" xfId="0" applyFont="1" applyBorder="1"/>
    <xf numFmtId="0" fontId="15" fillId="0" borderId="11" xfId="0" applyFont="1" applyBorder="1"/>
    <xf numFmtId="43" fontId="7" fillId="0" borderId="11" xfId="0" applyNumberFormat="1" applyFont="1" applyBorder="1"/>
    <xf numFmtId="0" fontId="15" fillId="0" borderId="11" xfId="0" applyFont="1" applyBorder="1" applyAlignment="1">
      <alignment horizontal="left" wrapText="1"/>
    </xf>
    <xf numFmtId="0" fontId="15" fillId="0" borderId="11" xfId="0" applyFont="1" applyBorder="1" applyAlignment="1">
      <alignment wrapText="1"/>
    </xf>
    <xf numFmtId="0" fontId="9" fillId="8" borderId="11" xfId="0" applyFont="1" applyFill="1" applyBorder="1"/>
    <xf numFmtId="0" fontId="7" fillId="8" borderId="11" xfId="0" applyFont="1" applyFill="1" applyBorder="1" applyAlignment="1">
      <alignment horizontal="center" vertical="center"/>
    </xf>
    <xf numFmtId="164" fontId="9" fillId="8" borderId="11" xfId="1" applyFont="1" applyFill="1" applyBorder="1" applyAlignment="1">
      <alignment vertical="center"/>
    </xf>
    <xf numFmtId="43" fontId="9" fillId="8" borderId="11" xfId="0" applyNumberFormat="1" applyFont="1" applyFill="1" applyBorder="1"/>
    <xf numFmtId="0" fontId="31" fillId="0" borderId="11" xfId="0" applyFont="1" applyBorder="1" applyAlignment="1">
      <alignment horizontal="right"/>
    </xf>
    <xf numFmtId="0" fontId="15" fillId="0" borderId="11" xfId="0" applyFont="1" applyBorder="1" applyAlignment="1">
      <alignment vertical="center"/>
    </xf>
    <xf numFmtId="0" fontId="15" fillId="0" borderId="11" xfId="0" applyFont="1" applyBorder="1" applyAlignment="1">
      <alignment vertical="center" wrapText="1"/>
    </xf>
    <xf numFmtId="0" fontId="25" fillId="8" borderId="11" xfId="0" applyFont="1" applyFill="1" applyBorder="1" applyAlignment="1">
      <alignment vertical="center"/>
    </xf>
    <xf numFmtId="43" fontId="9" fillId="8" borderId="11" xfId="0" applyNumberFormat="1" applyFont="1" applyFill="1" applyBorder="1" applyAlignment="1">
      <alignment vertical="center"/>
    </xf>
    <xf numFmtId="0" fontId="15" fillId="0" borderId="11" xfId="0" applyFont="1" applyBorder="1" applyAlignment="1">
      <alignment horizontal="left" vertical="center"/>
    </xf>
    <xf numFmtId="164" fontId="11" fillId="5" borderId="11" xfId="1" applyFont="1" applyFill="1" applyBorder="1" applyAlignment="1">
      <alignment vertical="center"/>
    </xf>
    <xf numFmtId="0" fontId="31" fillId="0" borderId="11" xfId="0" applyFont="1" applyBorder="1"/>
    <xf numFmtId="165" fontId="31" fillId="0" borderId="11" xfId="0" applyNumberFormat="1" applyFont="1" applyBorder="1"/>
    <xf numFmtId="0" fontId="11" fillId="0" borderId="11" xfId="0" applyFont="1" applyBorder="1" applyAlignment="1">
      <alignment vertical="center"/>
    </xf>
    <xf numFmtId="0" fontId="11" fillId="0" borderId="11" xfId="0" applyFont="1" applyBorder="1" applyAlignment="1">
      <alignment horizontal="left" wrapText="1"/>
    </xf>
    <xf numFmtId="43" fontId="11" fillId="0" borderId="11" xfId="0" applyNumberFormat="1" applyFont="1" applyBorder="1"/>
    <xf numFmtId="0" fontId="11" fillId="0" borderId="11" xfId="0" applyFont="1" applyBorder="1" applyAlignment="1">
      <alignment vertical="top" wrapText="1"/>
    </xf>
    <xf numFmtId="164" fontId="33" fillId="0" borderId="11" xfId="1" applyFont="1" applyBorder="1" applyAlignment="1"/>
    <xf numFmtId="0" fontId="20" fillId="0" borderId="11" xfId="0" applyFont="1" applyBorder="1" applyAlignment="1">
      <alignment vertical="top" wrapText="1"/>
    </xf>
    <xf numFmtId="164" fontId="7" fillId="0" borderId="11" xfId="1" applyFont="1" applyBorder="1" applyAlignment="1"/>
    <xf numFmtId="164" fontId="34" fillId="0" borderId="11" xfId="1" applyFont="1" applyBorder="1" applyAlignment="1"/>
    <xf numFmtId="0" fontId="7" fillId="0" borderId="11" xfId="0" applyFont="1" applyBorder="1" applyAlignment="1">
      <alignment wrapText="1"/>
    </xf>
    <xf numFmtId="164" fontId="7" fillId="0" borderId="11" xfId="1" applyFont="1" applyBorder="1" applyAlignment="1">
      <alignment horizontal="right"/>
    </xf>
    <xf numFmtId="0" fontId="21" fillId="8" borderId="11" xfId="0" applyFont="1" applyFill="1" applyBorder="1" applyAlignment="1">
      <alignment vertical="center"/>
    </xf>
    <xf numFmtId="0" fontId="11" fillId="8" borderId="11" xfId="0" applyFont="1" applyFill="1" applyBorder="1" applyAlignment="1">
      <alignment horizontal="center" vertical="center"/>
    </xf>
    <xf numFmtId="164" fontId="21" fillId="8" borderId="11" xfId="1" applyFont="1" applyFill="1" applyBorder="1" applyAlignment="1">
      <alignment vertical="center"/>
    </xf>
    <xf numFmtId="0" fontId="7" fillId="0" borderId="11" xfId="0" applyFont="1" applyBorder="1" applyAlignment="1">
      <alignment vertical="center" wrapText="1"/>
    </xf>
    <xf numFmtId="4" fontId="11" fillId="0" borderId="11" xfId="0" applyNumberFormat="1" applyFont="1" applyBorder="1"/>
    <xf numFmtId="0" fontId="25" fillId="8" borderId="11" xfId="0" applyFont="1" applyFill="1" applyBorder="1"/>
    <xf numFmtId="43" fontId="6" fillId="9" borderId="11" xfId="0" applyNumberFormat="1" applyFont="1" applyFill="1" applyBorder="1" applyAlignment="1">
      <alignment vertical="center"/>
    </xf>
    <xf numFmtId="0" fontId="17" fillId="9" borderId="11" xfId="0" applyFont="1" applyFill="1" applyBorder="1" applyAlignment="1">
      <alignment vertical="center"/>
    </xf>
    <xf numFmtId="0" fontId="25" fillId="8" borderId="11" xfId="0" applyFont="1" applyFill="1" applyBorder="1" applyAlignment="1">
      <alignment horizontal="left" vertical="center" wrapText="1"/>
    </xf>
    <xf numFmtId="0" fontId="17" fillId="8" borderId="11" xfId="0" applyFont="1" applyFill="1" applyBorder="1" applyAlignment="1">
      <alignment horizontal="center" vertical="center"/>
    </xf>
    <xf numFmtId="0" fontId="11" fillId="0" borderId="11" xfId="0" applyFont="1" applyBorder="1" applyAlignment="1">
      <alignment horizontal="left" vertical="center" wrapText="1"/>
    </xf>
    <xf numFmtId="164" fontId="11" fillId="0" borderId="11" xfId="1" applyFont="1" applyBorder="1" applyAlignment="1">
      <alignment horizontal="center" vertical="center" wrapText="1"/>
    </xf>
    <xf numFmtId="4" fontId="7" fillId="0" borderId="11" xfId="0" applyNumberFormat="1" applyFont="1" applyBorder="1"/>
    <xf numFmtId="0" fontId="15" fillId="0" borderId="11" xfId="0" applyFont="1" applyBorder="1" applyAlignment="1">
      <alignment horizontal="left" vertical="center" wrapText="1"/>
    </xf>
    <xf numFmtId="0" fontId="9" fillId="10" borderId="11" xfId="0" applyFont="1" applyFill="1" applyBorder="1"/>
    <xf numFmtId="43" fontId="9" fillId="10" borderId="11" xfId="0" applyNumberFormat="1" applyFont="1" applyFill="1" applyBorder="1"/>
    <xf numFmtId="43" fontId="6" fillId="10" borderId="11" xfId="0" applyNumberFormat="1" applyFont="1" applyFill="1" applyBorder="1"/>
    <xf numFmtId="164" fontId="7" fillId="0" borderId="11" xfId="0" applyNumberFormat="1" applyFont="1" applyBorder="1"/>
    <xf numFmtId="164" fontId="12" fillId="0" borderId="0" xfId="1" applyFont="1"/>
    <xf numFmtId="164" fontId="0" fillId="2" borderId="0" xfId="1" applyFont="1" applyFill="1"/>
    <xf numFmtId="164" fontId="8" fillId="0" borderId="0" xfId="1" applyFont="1"/>
    <xf numFmtId="164" fontId="7" fillId="0" borderId="0" xfId="1" applyFont="1"/>
    <xf numFmtId="0" fontId="18" fillId="0" borderId="0" xfId="0" applyFont="1" applyAlignment="1">
      <alignment horizontal="center"/>
    </xf>
    <xf numFmtId="164" fontId="11" fillId="2" borderId="0" xfId="1" applyFont="1" applyFill="1" applyBorder="1"/>
    <xf numFmtId="164" fontId="24" fillId="2" borderId="0" xfId="1" applyFont="1" applyFill="1" applyBorder="1"/>
    <xf numFmtId="0" fontId="19" fillId="0" borderId="10" xfId="0" applyFont="1" applyBorder="1" applyAlignment="1">
      <alignment horizontal="center" wrapText="1"/>
    </xf>
    <xf numFmtId="0" fontId="20" fillId="3" borderId="10" xfId="0" applyFont="1" applyFill="1" applyBorder="1"/>
    <xf numFmtId="164" fontId="7" fillId="0" borderId="10" xfId="1" applyFont="1" applyBorder="1"/>
    <xf numFmtId="164" fontId="15" fillId="11" borderId="10" xfId="1" applyFont="1" applyFill="1" applyBorder="1" applyAlignment="1" applyProtection="1"/>
    <xf numFmtId="164" fontId="15" fillId="2" borderId="10" xfId="1" applyFont="1" applyFill="1" applyBorder="1" applyAlignment="1" applyProtection="1"/>
    <xf numFmtId="164" fontId="13" fillId="7" borderId="10" xfId="1" applyFont="1" applyFill="1" applyBorder="1" applyAlignment="1">
      <alignment wrapText="1"/>
    </xf>
    <xf numFmtId="164" fontId="15" fillId="3" borderId="10" xfId="1" applyFont="1" applyFill="1" applyBorder="1" applyAlignment="1" applyProtection="1"/>
    <xf numFmtId="164" fontId="11" fillId="2" borderId="10" xfId="1" applyFont="1" applyFill="1" applyBorder="1" applyAlignment="1" applyProtection="1"/>
    <xf numFmtId="164" fontId="6" fillId="4" borderId="10" xfId="1" applyFont="1" applyFill="1" applyBorder="1" applyAlignment="1">
      <alignment wrapText="1"/>
    </xf>
    <xf numFmtId="164" fontId="9" fillId="4" borderId="10" xfId="1" applyFont="1" applyFill="1" applyBorder="1" applyAlignment="1">
      <alignment wrapText="1"/>
    </xf>
    <xf numFmtId="43" fontId="11" fillId="2" borderId="10" xfId="2" applyNumberFormat="1" applyFont="1" applyFill="1" applyBorder="1" applyAlignment="1" applyProtection="1"/>
    <xf numFmtId="164" fontId="9" fillId="7" borderId="10" xfId="1" applyFont="1" applyFill="1" applyBorder="1" applyAlignment="1">
      <alignment wrapText="1"/>
    </xf>
    <xf numFmtId="164" fontId="9" fillId="7" borderId="10" xfId="1" applyFont="1" applyFill="1" applyBorder="1"/>
    <xf numFmtId="164" fontId="21" fillId="7" borderId="10" xfId="1" applyFont="1" applyFill="1" applyBorder="1" applyAlignment="1" applyProtection="1"/>
    <xf numFmtId="164" fontId="6" fillId="6" borderId="10" xfId="1" applyFont="1" applyFill="1" applyBorder="1"/>
    <xf numFmtId="164" fontId="13" fillId="2" borderId="10" xfId="1" applyFont="1" applyFill="1" applyBorder="1" applyAlignment="1" applyProtection="1"/>
    <xf numFmtId="164" fontId="13" fillId="7" borderId="10" xfId="1" applyFont="1" applyFill="1" applyBorder="1" applyAlignment="1" applyProtection="1"/>
    <xf numFmtId="0" fontId="28" fillId="2" borderId="10" xfId="0" applyFont="1" applyFill="1" applyBorder="1"/>
    <xf numFmtId="43" fontId="15" fillId="2" borderId="10" xfId="0" applyNumberFormat="1" applyFont="1" applyFill="1" applyBorder="1"/>
    <xf numFmtId="43" fontId="17" fillId="7" borderId="10" xfId="0" applyNumberFormat="1" applyFont="1" applyFill="1" applyBorder="1"/>
    <xf numFmtId="43" fontId="17" fillId="4" borderId="10" xfId="0" applyNumberFormat="1" applyFont="1" applyFill="1" applyBorder="1"/>
    <xf numFmtId="43" fontId="17" fillId="6" borderId="10" xfId="0" applyNumberFormat="1" applyFont="1" applyFill="1" applyBorder="1"/>
    <xf numFmtId="43" fontId="17" fillId="3" borderId="10" xfId="0" applyNumberFormat="1" applyFont="1" applyFill="1" applyBorder="1"/>
    <xf numFmtId="0" fontId="7" fillId="0" borderId="0" xfId="0" applyFont="1" applyAlignment="1">
      <alignment horizontal="left"/>
    </xf>
    <xf numFmtId="43" fontId="17" fillId="3" borderId="34" xfId="0" applyNumberFormat="1" applyFont="1" applyFill="1" applyBorder="1"/>
    <xf numFmtId="164" fontId="7" fillId="2" borderId="12" xfId="1" applyFont="1" applyFill="1" applyBorder="1" applyAlignment="1">
      <alignment horizontal="right"/>
    </xf>
    <xf numFmtId="0" fontId="15" fillId="11" borderId="32" xfId="1" applyNumberFormat="1" applyFont="1" applyFill="1" applyBorder="1" applyAlignment="1" applyProtection="1">
      <alignment horizontal="center"/>
    </xf>
    <xf numFmtId="164" fontId="15" fillId="11" borderId="11" xfId="1" applyFont="1" applyFill="1" applyBorder="1" applyAlignment="1" applyProtection="1"/>
    <xf numFmtId="0" fontId="7" fillId="11" borderId="11" xfId="0" applyFont="1" applyFill="1" applyBorder="1"/>
    <xf numFmtId="164" fontId="15" fillId="11" borderId="12" xfId="1" applyFont="1" applyFill="1" applyBorder="1" applyAlignment="1" applyProtection="1"/>
    <xf numFmtId="164" fontId="11" fillId="11" borderId="11" xfId="1" applyFont="1" applyFill="1" applyBorder="1"/>
    <xf numFmtId="0" fontId="0" fillId="11" borderId="0" xfId="0" applyFill="1"/>
    <xf numFmtId="164" fontId="0" fillId="11" borderId="0" xfId="1" applyFont="1" applyFill="1"/>
    <xf numFmtId="0" fontId="6" fillId="2" borderId="3" xfId="0" applyFont="1" applyFill="1" applyBorder="1" applyAlignment="1">
      <alignment wrapText="1"/>
    </xf>
    <xf numFmtId="0" fontId="6" fillId="3" borderId="7" xfId="0" applyFont="1" applyFill="1" applyBorder="1" applyAlignment="1">
      <alignment wrapText="1"/>
    </xf>
    <xf numFmtId="43" fontId="7" fillId="2" borderId="11" xfId="0" applyNumberFormat="1" applyFont="1" applyFill="1" applyBorder="1"/>
    <xf numFmtId="43" fontId="7" fillId="3" borderId="11" xfId="0" applyNumberFormat="1" applyFont="1" applyFill="1" applyBorder="1"/>
    <xf numFmtId="43" fontId="10" fillId="4" borderId="11" xfId="0" applyNumberFormat="1" applyFont="1" applyFill="1" applyBorder="1"/>
    <xf numFmtId="43" fontId="9" fillId="5" borderId="11" xfId="0" applyNumberFormat="1" applyFont="1" applyFill="1" applyBorder="1"/>
    <xf numFmtId="43" fontId="6" fillId="4" borderId="11" xfId="0" applyNumberFormat="1" applyFont="1" applyFill="1" applyBorder="1"/>
    <xf numFmtId="43" fontId="9" fillId="4" borderId="11" xfId="0" applyNumberFormat="1" applyFont="1" applyFill="1" applyBorder="1"/>
    <xf numFmtId="164" fontId="7" fillId="0" borderId="14" xfId="1" applyFont="1" applyBorder="1" applyAlignment="1"/>
    <xf numFmtId="43" fontId="7" fillId="4" borderId="11" xfId="0" applyNumberFormat="1" applyFont="1" applyFill="1" applyBorder="1"/>
    <xf numFmtId="43" fontId="7" fillId="6" borderId="11" xfId="0" applyNumberFormat="1" applyFont="1" applyFill="1" applyBorder="1"/>
    <xf numFmtId="43" fontId="7" fillId="3" borderId="17" xfId="0" applyNumberFormat="1" applyFont="1" applyFill="1" applyBorder="1"/>
    <xf numFmtId="0" fontId="7" fillId="0" borderId="32" xfId="1" applyNumberFormat="1" applyFont="1" applyBorder="1" applyAlignment="1" applyProtection="1">
      <alignment horizontal="center"/>
    </xf>
    <xf numFmtId="164" fontId="7" fillId="0" borderId="11" xfId="1" applyFont="1" applyBorder="1" applyAlignment="1" applyProtection="1"/>
    <xf numFmtId="164" fontId="7" fillId="2" borderId="12" xfId="1" applyFont="1" applyFill="1" applyBorder="1" applyAlignment="1" applyProtection="1"/>
    <xf numFmtId="164" fontId="7" fillId="11" borderId="10" xfId="1" applyFont="1" applyFill="1" applyBorder="1" applyAlignment="1" applyProtection="1"/>
    <xf numFmtId="0" fontId="3" fillId="0" borderId="0" xfId="0" applyFont="1"/>
    <xf numFmtId="164" fontId="3" fillId="0" borderId="0" xfId="1" applyFont="1"/>
    <xf numFmtId="164" fontId="19" fillId="0" borderId="3" xfId="1" applyFont="1" applyBorder="1" applyAlignment="1">
      <alignment wrapText="1"/>
    </xf>
    <xf numFmtId="164" fontId="20" fillId="3" borderId="27" xfId="1" applyFont="1" applyFill="1" applyBorder="1" applyAlignment="1"/>
    <xf numFmtId="164" fontId="20" fillId="0" borderId="14" xfId="1" applyFont="1" applyBorder="1" applyAlignment="1"/>
    <xf numFmtId="164" fontId="20" fillId="11" borderId="14" xfId="1" applyFont="1" applyFill="1" applyBorder="1" applyAlignment="1"/>
    <xf numFmtId="164" fontId="20" fillId="0" borderId="35" xfId="1" applyFont="1" applyBorder="1" applyAlignment="1"/>
    <xf numFmtId="164" fontId="20" fillId="2" borderId="0" xfId="1" applyFont="1" applyFill="1" applyBorder="1" applyAlignment="1"/>
    <xf numFmtId="164" fontId="20" fillId="8" borderId="0" xfId="1" applyFont="1" applyFill="1" applyBorder="1" applyAlignment="1"/>
    <xf numFmtId="164" fontId="20" fillId="0" borderId="0" xfId="1" applyFont="1" applyAlignment="1"/>
    <xf numFmtId="164" fontId="0" fillId="0" borderId="0" xfId="1" applyFont="1" applyAlignment="1"/>
    <xf numFmtId="0" fontId="35" fillId="0" borderId="0" xfId="0" applyFont="1" applyAlignment="1">
      <alignment horizontal="center"/>
    </xf>
    <xf numFmtId="0" fontId="0" fillId="0" borderId="1" xfId="0" applyBorder="1"/>
    <xf numFmtId="0" fontId="6" fillId="0" borderId="32"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7" fillId="0" borderId="32" xfId="0" applyFont="1" applyBorder="1"/>
    <xf numFmtId="164" fontId="6" fillId="0" borderId="12" xfId="1" applyFont="1" applyBorder="1"/>
    <xf numFmtId="0" fontId="7" fillId="0" borderId="17" xfId="0" applyFont="1" applyBorder="1"/>
    <xf numFmtId="164" fontId="0" fillId="0" borderId="0" xfId="0" applyNumberFormat="1"/>
    <xf numFmtId="0" fontId="2" fillId="0" borderId="0" xfId="0" applyFont="1"/>
    <xf numFmtId="0" fontId="15" fillId="2" borderId="32" xfId="1" applyNumberFormat="1" applyFont="1" applyFill="1" applyBorder="1" applyAlignment="1" applyProtection="1">
      <alignment horizontal="center"/>
    </xf>
    <xf numFmtId="164" fontId="15" fillId="2" borderId="11" xfId="1" applyFont="1" applyFill="1" applyBorder="1" applyAlignment="1" applyProtection="1"/>
    <xf numFmtId="164" fontId="20" fillId="2" borderId="14" xfId="1" applyFont="1" applyFill="1" applyBorder="1" applyAlignment="1"/>
    <xf numFmtId="43" fontId="0" fillId="2" borderId="0" xfId="0" applyNumberFormat="1" applyFill="1"/>
    <xf numFmtId="0" fontId="20" fillId="2" borderId="11" xfId="0" applyFont="1" applyFill="1" applyBorder="1"/>
    <xf numFmtId="0" fontId="15" fillId="2" borderId="11" xfId="0" applyFont="1" applyFill="1" applyBorder="1" applyAlignment="1">
      <alignment wrapText="1"/>
    </xf>
    <xf numFmtId="0" fontId="15" fillId="2" borderId="11" xfId="0" applyFont="1" applyFill="1" applyBorder="1" applyAlignment="1">
      <alignment horizontal="center" vertical="center"/>
    </xf>
    <xf numFmtId="164" fontId="15" fillId="2" borderId="11" xfId="1" applyFont="1" applyFill="1" applyBorder="1" applyAlignment="1">
      <alignment horizontal="center" vertical="center" wrapText="1"/>
    </xf>
    <xf numFmtId="43" fontId="7" fillId="2" borderId="11" xfId="0" applyNumberFormat="1" applyFont="1" applyFill="1" applyBorder="1" applyAlignment="1">
      <alignment vertical="center"/>
    </xf>
    <xf numFmtId="0" fontId="11" fillId="2" borderId="11" xfId="0" applyFont="1" applyFill="1" applyBorder="1" applyAlignment="1">
      <alignment horizontal="center" vertical="center"/>
    </xf>
    <xf numFmtId="164" fontId="15" fillId="2" borderId="11" xfId="1" applyFont="1" applyFill="1" applyBorder="1" applyAlignment="1">
      <alignment vertical="center"/>
    </xf>
    <xf numFmtId="4" fontId="7" fillId="2" borderId="11" xfId="0" applyNumberFormat="1" applyFont="1" applyFill="1" applyBorder="1"/>
    <xf numFmtId="0" fontId="6" fillId="0" borderId="32" xfId="0" applyFont="1" applyBorder="1"/>
    <xf numFmtId="0" fontId="6" fillId="0" borderId="33" xfId="0" applyFont="1" applyBorder="1"/>
    <xf numFmtId="164" fontId="6" fillId="0" borderId="34" xfId="1" applyFont="1" applyBorder="1"/>
    <xf numFmtId="0" fontId="34" fillId="0" borderId="36" xfId="0" applyFont="1" applyBorder="1" applyAlignment="1">
      <alignment horizontal="center"/>
    </xf>
    <xf numFmtId="0" fontId="34" fillId="0" borderId="11" xfId="0" applyFont="1" applyBorder="1"/>
    <xf numFmtId="0" fontId="0" fillId="0" borderId="18" xfId="0" applyBorder="1"/>
    <xf numFmtId="4" fontId="7" fillId="0" borderId="37" xfId="0" applyNumberFormat="1" applyFont="1" applyBorder="1" applyAlignment="1">
      <alignment horizontal="right"/>
    </xf>
    <xf numFmtId="4" fontId="6" fillId="0" borderId="37" xfId="0" applyNumberFormat="1" applyFont="1" applyBorder="1" applyAlignment="1">
      <alignment horizontal="right"/>
    </xf>
    <xf numFmtId="0" fontId="34" fillId="0" borderId="37" xfId="0" applyFont="1" applyBorder="1" applyAlignment="1">
      <alignment horizontal="center"/>
    </xf>
    <xf numFmtId="0" fontId="34" fillId="0" borderId="12" xfId="0" applyFont="1" applyBorder="1"/>
    <xf numFmtId="0" fontId="0" fillId="0" borderId="21" xfId="0" applyBorder="1"/>
    <xf numFmtId="43" fontId="7" fillId="0" borderId="12" xfId="0" applyNumberFormat="1" applyFont="1" applyBorder="1" applyAlignment="1">
      <alignment vertical="center"/>
    </xf>
    <xf numFmtId="43" fontId="9" fillId="8" borderId="12" xfId="0" applyNumberFormat="1" applyFont="1" applyFill="1" applyBorder="1" applyAlignment="1">
      <alignment vertical="center"/>
    </xf>
    <xf numFmtId="164" fontId="17" fillId="9" borderId="12" xfId="1" applyFont="1" applyFill="1" applyBorder="1" applyAlignment="1">
      <alignment horizontal="right" vertical="center"/>
    </xf>
    <xf numFmtId="43" fontId="6" fillId="9" borderId="12" xfId="0" applyNumberFormat="1" applyFont="1" applyFill="1" applyBorder="1" applyAlignment="1">
      <alignment vertical="center"/>
    </xf>
    <xf numFmtId="43" fontId="7" fillId="0" borderId="12" xfId="0" applyNumberFormat="1" applyFont="1" applyBorder="1"/>
    <xf numFmtId="43" fontId="11" fillId="0" borderId="12" xfId="0" applyNumberFormat="1" applyFont="1" applyBorder="1"/>
    <xf numFmtId="0" fontId="9" fillId="10" borderId="17" xfId="0" applyFont="1" applyFill="1" applyBorder="1"/>
    <xf numFmtId="43" fontId="6" fillId="10" borderId="34" xfId="0" applyNumberFormat="1" applyFont="1" applyFill="1" applyBorder="1"/>
    <xf numFmtId="0" fontId="31" fillId="0" borderId="38" xfId="0" applyFont="1" applyBorder="1" applyAlignment="1">
      <alignment horizontal="center" vertical="center"/>
    </xf>
    <xf numFmtId="0" fontId="0" fillId="0" borderId="38" xfId="0" applyBorder="1"/>
    <xf numFmtId="0" fontId="6" fillId="0" borderId="38" xfId="0" applyFont="1" applyBorder="1"/>
    <xf numFmtId="0" fontId="31" fillId="0" borderId="38" xfId="0" applyFont="1" applyBorder="1"/>
    <xf numFmtId="0" fontId="20" fillId="0" borderId="38" xfId="0" applyFont="1" applyBorder="1"/>
    <xf numFmtId="165" fontId="31" fillId="0" borderId="38" xfId="0" applyNumberFormat="1" applyFont="1" applyBorder="1"/>
    <xf numFmtId="0" fontId="20" fillId="0" borderId="39" xfId="0" applyFont="1" applyBorder="1"/>
    <xf numFmtId="0" fontId="17" fillId="0" borderId="28" xfId="0" applyFont="1" applyBorder="1" applyAlignment="1">
      <alignment horizontal="center" vertical="center" wrapText="1"/>
    </xf>
    <xf numFmtId="0" fontId="17" fillId="0" borderId="27" xfId="0" applyFont="1" applyBorder="1" applyAlignment="1">
      <alignment horizontal="center" vertical="center"/>
    </xf>
    <xf numFmtId="0" fontId="17" fillId="2" borderId="29" xfId="0" applyFont="1" applyFill="1" applyBorder="1" applyAlignment="1">
      <alignment horizontal="center" wrapText="1"/>
    </xf>
    <xf numFmtId="0" fontId="7" fillId="0" borderId="38" xfId="0" applyFont="1" applyBorder="1" applyAlignment="1">
      <alignment horizontal="left"/>
    </xf>
    <xf numFmtId="0" fontId="6" fillId="0" borderId="38" xfId="0" applyFont="1" applyBorder="1" applyAlignment="1">
      <alignment horizontal="left"/>
    </xf>
    <xf numFmtId="0" fontId="6" fillId="0" borderId="38" xfId="0" applyFont="1" applyBorder="1" applyAlignment="1">
      <alignment horizontal="center"/>
    </xf>
    <xf numFmtId="0" fontId="34" fillId="0" borderId="32" xfId="0" applyFont="1" applyBorder="1"/>
    <xf numFmtId="0" fontId="15" fillId="0" borderId="32" xfId="0" applyFont="1" applyBorder="1" applyAlignment="1">
      <alignment vertical="center"/>
    </xf>
    <xf numFmtId="0" fontId="25" fillId="8" borderId="32" xfId="0" applyFont="1" applyFill="1" applyBorder="1" applyAlignment="1">
      <alignment vertical="center"/>
    </xf>
    <xf numFmtId="0" fontId="15" fillId="0" borderId="32" xfId="0" applyFont="1" applyBorder="1" applyAlignment="1">
      <alignment vertical="center" wrapText="1"/>
    </xf>
    <xf numFmtId="0" fontId="17" fillId="9" borderId="32" xfId="0" applyFont="1" applyFill="1" applyBorder="1" applyAlignment="1">
      <alignment horizontal="center" vertical="center"/>
    </xf>
    <xf numFmtId="0" fontId="25" fillId="8" borderId="32" xfId="0" applyFont="1" applyFill="1" applyBorder="1"/>
    <xf numFmtId="0" fontId="17" fillId="9" borderId="32" xfId="0" applyFont="1" applyFill="1" applyBorder="1" applyAlignment="1">
      <alignment vertical="center"/>
    </xf>
    <xf numFmtId="0" fontId="25" fillId="8" borderId="32" xfId="0" applyFont="1" applyFill="1" applyBorder="1" applyAlignment="1">
      <alignment horizontal="left" vertical="center" wrapText="1"/>
    </xf>
    <xf numFmtId="0" fontId="11" fillId="0" borderId="32" xfId="0" applyFont="1" applyBorder="1" applyAlignment="1">
      <alignment horizontal="left" vertical="center" wrapText="1"/>
    </xf>
    <xf numFmtId="0" fontId="15" fillId="0" borderId="32" xfId="0" applyFont="1" applyBorder="1" applyAlignment="1">
      <alignment wrapText="1"/>
    </xf>
    <xf numFmtId="0" fontId="15" fillId="0" borderId="32" xfId="0" applyFont="1" applyBorder="1" applyAlignment="1">
      <alignment horizontal="left" vertical="center" wrapText="1"/>
    </xf>
    <xf numFmtId="0" fontId="9" fillId="10" borderId="33" xfId="0" applyFont="1" applyFill="1" applyBorder="1"/>
    <xf numFmtId="164" fontId="7" fillId="2" borderId="0" xfId="1" applyFont="1" applyFill="1" applyBorder="1"/>
    <xf numFmtId="164" fontId="24" fillId="2" borderId="12" xfId="1" applyFont="1" applyFill="1" applyBorder="1" applyAlignment="1" applyProtection="1"/>
    <xf numFmtId="164" fontId="15" fillId="2" borderId="0" xfId="1" applyFont="1" applyFill="1" applyBorder="1" applyAlignment="1" applyProtection="1"/>
    <xf numFmtId="0" fontId="15" fillId="11" borderId="11" xfId="0" applyFont="1" applyFill="1" applyBorder="1" applyAlignment="1">
      <alignment horizontal="left" vertical="center" wrapText="1"/>
    </xf>
    <xf numFmtId="0" fontId="15" fillId="11" borderId="11" xfId="0" applyFont="1" applyFill="1" applyBorder="1" applyAlignment="1">
      <alignment horizontal="center" vertical="center"/>
    </xf>
    <xf numFmtId="164" fontId="15" fillId="11" borderId="11" xfId="1" applyFont="1" applyFill="1" applyBorder="1" applyAlignment="1">
      <alignment vertical="center"/>
    </xf>
    <xf numFmtId="43" fontId="7" fillId="11" borderId="11" xfId="0" applyNumberFormat="1" applyFont="1" applyFill="1" applyBorder="1" applyAlignment="1">
      <alignment vertical="center"/>
    </xf>
    <xf numFmtId="0" fontId="15" fillId="11" borderId="11" xfId="0" applyFont="1" applyFill="1" applyBorder="1" applyAlignment="1">
      <alignment wrapText="1"/>
    </xf>
    <xf numFmtId="0" fontId="15" fillId="11" borderId="11" xfId="0" applyFont="1" applyFill="1" applyBorder="1" applyAlignment="1">
      <alignment horizontal="center" vertical="center" wrapText="1"/>
    </xf>
    <xf numFmtId="43" fontId="7" fillId="11" borderId="11" xfId="0" applyNumberFormat="1" applyFont="1" applyFill="1" applyBorder="1"/>
    <xf numFmtId="0" fontId="11" fillId="11" borderId="11" xfId="0" applyFont="1" applyFill="1" applyBorder="1" applyAlignment="1">
      <alignment horizontal="left" wrapText="1"/>
    </xf>
    <xf numFmtId="0" fontId="11" fillId="11" borderId="11" xfId="0" applyFont="1" applyFill="1" applyBorder="1" applyAlignment="1">
      <alignment horizontal="center" vertical="center"/>
    </xf>
    <xf numFmtId="164" fontId="11" fillId="11" borderId="11" xfId="1" applyFont="1" applyFill="1" applyBorder="1" applyAlignment="1">
      <alignment vertical="center"/>
    </xf>
    <xf numFmtId="0" fontId="35" fillId="0" borderId="0" xfId="0" applyFont="1"/>
    <xf numFmtId="164" fontId="35" fillId="0" borderId="0" xfId="1" applyFont="1"/>
    <xf numFmtId="4" fontId="35" fillId="0" borderId="0" xfId="0" applyNumberFormat="1" applyFont="1"/>
    <xf numFmtId="164" fontId="35" fillId="0" borderId="0" xfId="0" applyNumberFormat="1" applyFont="1"/>
    <xf numFmtId="164" fontId="1" fillId="0" borderId="0" xfId="1" applyFont="1"/>
    <xf numFmtId="0" fontId="18" fillId="0" borderId="18" xfId="0" applyFont="1" applyBorder="1" applyAlignment="1">
      <alignment horizontal="center"/>
    </xf>
    <xf numFmtId="0" fontId="18" fillId="0" borderId="19" xfId="0" applyFont="1" applyBorder="1" applyAlignment="1">
      <alignment horizontal="center"/>
    </xf>
    <xf numFmtId="0" fontId="18" fillId="0" borderId="20" xfId="0" applyFont="1" applyBorder="1" applyAlignment="1">
      <alignment horizontal="center"/>
    </xf>
    <xf numFmtId="0" fontId="18" fillId="0" borderId="21" xfId="0" applyFont="1" applyBorder="1" applyAlignment="1">
      <alignment horizontal="center"/>
    </xf>
    <xf numFmtId="0" fontId="18" fillId="0" borderId="0" xfId="0" applyFont="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18" fillId="0" borderId="24" xfId="0" applyFont="1" applyBorder="1" applyAlignment="1">
      <alignment horizontal="center"/>
    </xf>
    <xf numFmtId="0" fontId="18" fillId="0" borderId="25" xfId="0" applyFont="1" applyBorder="1" applyAlignment="1">
      <alignment horizontal="center"/>
    </xf>
    <xf numFmtId="0" fontId="17" fillId="9" borderId="11" xfId="0" applyFont="1" applyFill="1" applyBorder="1" applyAlignment="1">
      <alignment vertical="center"/>
    </xf>
    <xf numFmtId="0" fontId="17" fillId="0" borderId="11" xfId="0" applyFont="1" applyBorder="1" applyAlignment="1">
      <alignment horizontal="center" vertical="center"/>
    </xf>
    <xf numFmtId="0" fontId="17" fillId="9" borderId="11" xfId="0" applyFont="1" applyFill="1" applyBorder="1" applyAlignment="1">
      <alignment horizontal="left" vertical="center" indent="1"/>
    </xf>
    <xf numFmtId="0" fontId="17" fillId="0" borderId="11" xfId="0" applyFont="1" applyBorder="1" applyAlignment="1">
      <alignment horizontal="center"/>
    </xf>
    <xf numFmtId="0" fontId="17" fillId="0" borderId="11" xfId="0" applyFont="1" applyBorder="1" applyAlignment="1">
      <alignment horizontal="center" vertical="center" wrapText="1"/>
    </xf>
    <xf numFmtId="0" fontId="30" fillId="0" borderId="11" xfId="0" applyFont="1" applyBorder="1" applyAlignment="1">
      <alignment horizontal="center"/>
    </xf>
    <xf numFmtId="0" fontId="18" fillId="0" borderId="28" xfId="0" applyFont="1" applyBorder="1" applyAlignment="1">
      <alignment horizontal="center"/>
    </xf>
    <xf numFmtId="0" fontId="18" fillId="0" borderId="27" xfId="0" applyFont="1" applyBorder="1" applyAlignment="1">
      <alignment horizontal="center"/>
    </xf>
    <xf numFmtId="0" fontId="18" fillId="0" borderId="29" xfId="0" applyFont="1" applyBorder="1" applyAlignment="1">
      <alignment horizontal="center"/>
    </xf>
    <xf numFmtId="0" fontId="17" fillId="9" borderId="32" xfId="0" applyFont="1" applyFill="1" applyBorder="1" applyAlignment="1">
      <alignment vertical="center"/>
    </xf>
    <xf numFmtId="0" fontId="17" fillId="0" borderId="32" xfId="0" applyFont="1" applyBorder="1" applyAlignment="1">
      <alignment horizontal="center" vertical="center"/>
    </xf>
    <xf numFmtId="0" fontId="17" fillId="0" borderId="12" xfId="0" applyFont="1" applyBorder="1" applyAlignment="1">
      <alignment horizontal="center" vertical="center"/>
    </xf>
    <xf numFmtId="0" fontId="17" fillId="0" borderId="32" xfId="0" applyFont="1" applyBorder="1" applyAlignment="1">
      <alignment horizontal="center" vertical="center" wrapText="1"/>
    </xf>
    <xf numFmtId="0" fontId="17" fillId="0" borderId="12" xfId="0" applyFont="1" applyBorder="1" applyAlignment="1">
      <alignment horizontal="center" vertical="center" wrapText="1"/>
    </xf>
    <xf numFmtId="0" fontId="6" fillId="0" borderId="38" xfId="0" applyFont="1" applyBorder="1" applyAlignment="1">
      <alignment horizontal="center"/>
    </xf>
    <xf numFmtId="0" fontId="34" fillId="0" borderId="36" xfId="0" applyFont="1" applyBorder="1" applyAlignment="1">
      <alignment horizontal="center"/>
    </xf>
    <xf numFmtId="0" fontId="34" fillId="0" borderId="37" xfId="0" applyFont="1" applyBorder="1" applyAlignment="1">
      <alignment horizontal="center"/>
    </xf>
    <xf numFmtId="0" fontId="36" fillId="0" borderId="19" xfId="0" applyFont="1" applyBorder="1" applyAlignment="1">
      <alignment horizontal="center"/>
    </xf>
    <xf numFmtId="0" fontId="36" fillId="0" borderId="20" xfId="0" applyFont="1" applyBorder="1" applyAlignment="1">
      <alignment horizontal="center"/>
    </xf>
  </cellXfs>
  <cellStyles count="3">
    <cellStyle name="Comma" xfId="1" builtinId="3"/>
    <cellStyle name="Normal" xfId="0" builtinId="0"/>
    <cellStyle name="Warning Text" xfId="2" builtin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1"/>
  <sheetViews>
    <sheetView topLeftCell="A35" zoomScale="80" zoomScaleNormal="80" workbookViewId="0">
      <selection activeCell="G103" sqref="G103"/>
    </sheetView>
  </sheetViews>
  <sheetFormatPr defaultRowHeight="14.4" x14ac:dyDescent="0.3"/>
  <cols>
    <col min="1" max="1" width="9.33203125" customWidth="1"/>
    <col min="2" max="2" width="39.109375" customWidth="1"/>
    <col min="3" max="3" width="16" bestFit="1" customWidth="1"/>
    <col min="4" max="4" width="16" customWidth="1"/>
    <col min="5" max="5" width="16.21875" customWidth="1"/>
    <col min="6" max="6" width="16" bestFit="1" customWidth="1"/>
    <col min="8" max="8" width="11.44140625" bestFit="1" customWidth="1"/>
    <col min="9" max="9" width="15.21875" customWidth="1"/>
  </cols>
  <sheetData>
    <row r="1" spans="1:9" ht="78.599999999999994" thickBot="1" x14ac:dyDescent="0.35">
      <c r="A1" s="1" t="s">
        <v>0</v>
      </c>
      <c r="B1" s="2" t="s">
        <v>1</v>
      </c>
      <c r="C1" s="4" t="s">
        <v>104</v>
      </c>
      <c r="D1" s="3" t="s">
        <v>106</v>
      </c>
      <c r="E1" s="354" t="s">
        <v>107</v>
      </c>
      <c r="F1" s="4" t="s">
        <v>105</v>
      </c>
    </row>
    <row r="2" spans="1:9" ht="15.6" x14ac:dyDescent="0.3">
      <c r="A2" s="5">
        <v>211</v>
      </c>
      <c r="B2" s="6" t="s">
        <v>2</v>
      </c>
      <c r="C2" s="8"/>
      <c r="D2" s="7"/>
      <c r="E2" s="355"/>
      <c r="F2" s="8"/>
    </row>
    <row r="3" spans="1:9" ht="16.8" customHeight="1" x14ac:dyDescent="0.3">
      <c r="A3" s="9">
        <v>2111000</v>
      </c>
      <c r="B3" s="10" t="s">
        <v>3</v>
      </c>
      <c r="C3" s="13"/>
      <c r="D3" s="11"/>
      <c r="E3" s="12"/>
      <c r="F3" s="13"/>
    </row>
    <row r="4" spans="1:9" ht="15.6" x14ac:dyDescent="0.3">
      <c r="A4" s="14">
        <v>2111102</v>
      </c>
      <c r="B4" s="15" t="s">
        <v>4</v>
      </c>
      <c r="C4" s="17">
        <v>100000</v>
      </c>
      <c r="D4" s="16">
        <v>79946.009999999995</v>
      </c>
      <c r="E4" s="356">
        <f>D4/C4*100</f>
        <v>79.946009999999987</v>
      </c>
      <c r="F4" s="17">
        <v>250000</v>
      </c>
    </row>
    <row r="5" spans="1:9" ht="15.6" x14ac:dyDescent="0.3">
      <c r="A5" s="14">
        <v>2111238</v>
      </c>
      <c r="B5" s="15" t="s">
        <v>5</v>
      </c>
      <c r="C5" s="17">
        <v>10000</v>
      </c>
      <c r="D5" s="16">
        <v>5266</v>
      </c>
      <c r="E5" s="356">
        <f t="shared" ref="E5:E10" si="0">D5/C5*100</f>
        <v>52.66</v>
      </c>
      <c r="F5" s="17">
        <v>10000</v>
      </c>
    </row>
    <row r="6" spans="1:9" ht="15.6" x14ac:dyDescent="0.3">
      <c r="A6" s="14">
        <v>2121001</v>
      </c>
      <c r="B6" s="15" t="s">
        <v>6</v>
      </c>
      <c r="C6" s="17">
        <v>13500</v>
      </c>
      <c r="D6" s="16">
        <v>3010.6</v>
      </c>
      <c r="E6" s="356">
        <f t="shared" si="0"/>
        <v>22.300740740740739</v>
      </c>
      <c r="F6" s="17">
        <v>33750</v>
      </c>
    </row>
    <row r="7" spans="1:9" ht="15.6" x14ac:dyDescent="0.3">
      <c r="A7" s="14">
        <v>2111243</v>
      </c>
      <c r="B7" s="15" t="s">
        <v>7</v>
      </c>
      <c r="C7" s="17">
        <v>70000</v>
      </c>
      <c r="D7" s="16">
        <v>129601.1</v>
      </c>
      <c r="E7" s="356">
        <f t="shared" si="0"/>
        <v>185.14442857142859</v>
      </c>
      <c r="F7" s="17">
        <v>100000</v>
      </c>
    </row>
    <row r="8" spans="1:9" ht="31.2" x14ac:dyDescent="0.3">
      <c r="A8" s="14">
        <v>2121004</v>
      </c>
      <c r="B8" s="15" t="s">
        <v>8</v>
      </c>
      <c r="C8" s="17">
        <v>44000</v>
      </c>
      <c r="D8" s="16">
        <v>0</v>
      </c>
      <c r="E8" s="356">
        <f t="shared" si="0"/>
        <v>0</v>
      </c>
      <c r="F8" s="17">
        <v>70000</v>
      </c>
    </row>
    <row r="9" spans="1:9" ht="15.6" x14ac:dyDescent="0.3">
      <c r="A9" s="14">
        <v>2111244</v>
      </c>
      <c r="B9" s="15" t="s">
        <v>9</v>
      </c>
      <c r="C9" s="17">
        <v>70000</v>
      </c>
      <c r="D9" s="16">
        <v>490</v>
      </c>
      <c r="E9" s="356">
        <f t="shared" si="0"/>
        <v>0.70000000000000007</v>
      </c>
      <c r="F9" s="17">
        <v>150000</v>
      </c>
    </row>
    <row r="10" spans="1:9" ht="16.2" x14ac:dyDescent="0.35">
      <c r="A10" s="20"/>
      <c r="B10" s="21" t="s">
        <v>10</v>
      </c>
      <c r="C10" s="23">
        <f>SUM(C2:C9)</f>
        <v>307500</v>
      </c>
      <c r="D10" s="22">
        <f>SUM(D4:D9)</f>
        <v>218313.71000000002</v>
      </c>
      <c r="E10" s="356">
        <f t="shared" si="0"/>
        <v>70.996328455284569</v>
      </c>
      <c r="F10" s="23">
        <f>SUM(F4:F9)</f>
        <v>613750</v>
      </c>
      <c r="I10" s="62">
        <v>613750</v>
      </c>
    </row>
    <row r="11" spans="1:9" ht="15.6" x14ac:dyDescent="0.3">
      <c r="A11" s="24">
        <v>221</v>
      </c>
      <c r="B11" s="10" t="s">
        <v>11</v>
      </c>
      <c r="C11" s="13"/>
      <c r="D11" s="11"/>
      <c r="E11" s="357"/>
      <c r="F11" s="13"/>
    </row>
    <row r="12" spans="1:9" ht="15.6" x14ac:dyDescent="0.3">
      <c r="A12" s="9">
        <v>2210500</v>
      </c>
      <c r="B12" s="10" t="s">
        <v>12</v>
      </c>
      <c r="C12" s="25"/>
      <c r="D12" s="11"/>
      <c r="E12" s="357"/>
      <c r="F12" s="25"/>
    </row>
    <row r="13" spans="1:9" ht="15.6" x14ac:dyDescent="0.3">
      <c r="A13" s="14">
        <v>2210502</v>
      </c>
      <c r="B13" s="15" t="s">
        <v>13</v>
      </c>
      <c r="C13" s="17">
        <v>30000</v>
      </c>
      <c r="D13" s="16">
        <v>16368</v>
      </c>
      <c r="E13" s="356">
        <f>D13/C13*100</f>
        <v>54.559999999999995</v>
      </c>
      <c r="F13" s="17">
        <v>80000</v>
      </c>
    </row>
    <row r="14" spans="1:9" ht="31.2" x14ac:dyDescent="0.3">
      <c r="A14" s="14" t="s">
        <v>322</v>
      </c>
      <c r="B14" s="15" t="s">
        <v>505</v>
      </c>
      <c r="C14" s="17"/>
      <c r="D14" s="16"/>
      <c r="E14" s="356"/>
      <c r="F14" s="29">
        <v>400000</v>
      </c>
      <c r="G14">
        <v>400000</v>
      </c>
    </row>
    <row r="15" spans="1:9" ht="15.6" x14ac:dyDescent="0.3">
      <c r="A15" s="14">
        <v>2210503</v>
      </c>
      <c r="B15" s="15" t="s">
        <v>14</v>
      </c>
      <c r="C15" s="17">
        <v>20000</v>
      </c>
      <c r="D15" s="16">
        <v>5400</v>
      </c>
      <c r="E15" s="356">
        <f t="shared" ref="E15:E19" si="1">D15/C15*100</f>
        <v>27</v>
      </c>
      <c r="F15" s="17">
        <v>400000</v>
      </c>
    </row>
    <row r="16" spans="1:9" ht="15.6" x14ac:dyDescent="0.3">
      <c r="A16" s="26">
        <v>2210505</v>
      </c>
      <c r="B16" s="27" t="s">
        <v>15</v>
      </c>
      <c r="C16" s="29">
        <v>100000</v>
      </c>
      <c r="D16" s="28">
        <v>155530</v>
      </c>
      <c r="E16" s="356">
        <f t="shared" si="1"/>
        <v>155.53</v>
      </c>
      <c r="F16" s="29">
        <v>100000</v>
      </c>
    </row>
    <row r="17" spans="1:9" ht="15.6" x14ac:dyDescent="0.3">
      <c r="A17" s="14">
        <v>2210509</v>
      </c>
      <c r="B17" s="31" t="s">
        <v>16</v>
      </c>
      <c r="C17" s="17">
        <v>80000</v>
      </c>
      <c r="D17" s="16">
        <v>29120</v>
      </c>
      <c r="E17" s="356">
        <f t="shared" si="1"/>
        <v>36.4</v>
      </c>
      <c r="F17" s="17">
        <v>50000</v>
      </c>
    </row>
    <row r="18" spans="1:9" ht="31.2" x14ac:dyDescent="0.3">
      <c r="A18" s="14">
        <v>2210510</v>
      </c>
      <c r="B18" s="15" t="s">
        <v>17</v>
      </c>
      <c r="C18" s="17">
        <v>50000</v>
      </c>
      <c r="D18" s="16">
        <v>37139</v>
      </c>
      <c r="E18" s="356">
        <f t="shared" si="1"/>
        <v>74.278000000000006</v>
      </c>
      <c r="F18" s="17">
        <v>50000</v>
      </c>
    </row>
    <row r="19" spans="1:9" ht="15.6" x14ac:dyDescent="0.3">
      <c r="A19" s="14">
        <v>2210511</v>
      </c>
      <c r="B19" s="15" t="s">
        <v>18</v>
      </c>
      <c r="C19" s="17">
        <v>80000</v>
      </c>
      <c r="D19" s="16">
        <v>69569</v>
      </c>
      <c r="E19" s="356">
        <f t="shared" si="1"/>
        <v>86.961250000000007</v>
      </c>
      <c r="F19" s="17">
        <v>100000</v>
      </c>
    </row>
    <row r="20" spans="1:9" ht="16.2" x14ac:dyDescent="0.35">
      <c r="A20" s="32"/>
      <c r="B20" s="21" t="s">
        <v>19</v>
      </c>
      <c r="C20" s="23">
        <f>SUM(C12:C19)</f>
        <v>360000</v>
      </c>
      <c r="D20" s="22">
        <f>SUM(D13:D19)</f>
        <v>313126</v>
      </c>
      <c r="E20" s="358">
        <f>D20/C20*100</f>
        <v>86.979444444444439</v>
      </c>
      <c r="F20" s="23">
        <f>SUM(F13:F19)</f>
        <v>1180000</v>
      </c>
      <c r="I20" s="62">
        <v>1180000</v>
      </c>
    </row>
    <row r="21" spans="1:9" ht="15.6" x14ac:dyDescent="0.3">
      <c r="A21" s="14">
        <v>2210000</v>
      </c>
      <c r="B21" s="33" t="s">
        <v>20</v>
      </c>
      <c r="C21" s="17"/>
      <c r="D21" s="16"/>
      <c r="E21" s="356"/>
      <c r="F21" s="17"/>
    </row>
    <row r="22" spans="1:9" ht="15.6" x14ac:dyDescent="0.3">
      <c r="A22" s="14">
        <v>2210101</v>
      </c>
      <c r="B22" s="15" t="s">
        <v>21</v>
      </c>
      <c r="C22" s="17">
        <v>20000</v>
      </c>
      <c r="D22" s="16">
        <v>17113</v>
      </c>
      <c r="E22" s="356">
        <f>D22/C22*100</f>
        <v>85.564999999999998</v>
      </c>
      <c r="F22" s="17">
        <v>30000</v>
      </c>
    </row>
    <row r="23" spans="1:9" ht="15.6" x14ac:dyDescent="0.3">
      <c r="A23" s="14">
        <v>2210101</v>
      </c>
      <c r="B23" s="15" t="s">
        <v>22</v>
      </c>
      <c r="C23" s="17">
        <v>30000</v>
      </c>
      <c r="D23" s="16">
        <v>0</v>
      </c>
      <c r="E23" s="356">
        <f t="shared" ref="E23:E34" si="2">D23/C23*100</f>
        <v>0</v>
      </c>
      <c r="F23" s="17">
        <v>70000</v>
      </c>
    </row>
    <row r="24" spans="1:9" ht="31.2" x14ac:dyDescent="0.3">
      <c r="A24" s="14">
        <v>2210102</v>
      </c>
      <c r="B24" s="15" t="s">
        <v>23</v>
      </c>
      <c r="C24" s="17">
        <v>15000</v>
      </c>
      <c r="D24" s="16">
        <v>1164</v>
      </c>
      <c r="E24" s="356">
        <f t="shared" si="2"/>
        <v>7.76</v>
      </c>
      <c r="F24" s="29">
        <v>20000</v>
      </c>
      <c r="G24">
        <v>-10000</v>
      </c>
      <c r="H24">
        <v>10000</v>
      </c>
    </row>
    <row r="25" spans="1:9" ht="15.6" x14ac:dyDescent="0.3">
      <c r="A25" s="14">
        <v>2210103</v>
      </c>
      <c r="B25" s="15" t="s">
        <v>24</v>
      </c>
      <c r="C25" s="17">
        <v>150000</v>
      </c>
      <c r="D25" s="16">
        <v>77835.41</v>
      </c>
      <c r="E25" s="356">
        <f t="shared" si="2"/>
        <v>51.89027333333334</v>
      </c>
      <c r="F25" s="17">
        <v>100000</v>
      </c>
    </row>
    <row r="26" spans="1:9" ht="15.6" x14ac:dyDescent="0.3">
      <c r="A26" s="14">
        <v>2210122</v>
      </c>
      <c r="B26" s="15" t="s">
        <v>25</v>
      </c>
      <c r="C26" s="17">
        <v>20000</v>
      </c>
      <c r="D26" s="16">
        <v>1400</v>
      </c>
      <c r="E26" s="356">
        <f t="shared" si="2"/>
        <v>7.0000000000000009</v>
      </c>
      <c r="F26" s="17">
        <v>20000</v>
      </c>
    </row>
    <row r="27" spans="1:9" ht="15.6" x14ac:dyDescent="0.3">
      <c r="A27" s="14">
        <v>2211103</v>
      </c>
      <c r="B27" s="15" t="s">
        <v>26</v>
      </c>
      <c r="C27" s="17">
        <v>10000</v>
      </c>
      <c r="D27" s="16">
        <v>7160</v>
      </c>
      <c r="E27" s="356">
        <f t="shared" si="2"/>
        <v>71.599999999999994</v>
      </c>
      <c r="F27" s="29">
        <v>10000</v>
      </c>
      <c r="G27">
        <v>-10000</v>
      </c>
      <c r="H27">
        <v>10000</v>
      </c>
    </row>
    <row r="28" spans="1:9" ht="16.2" x14ac:dyDescent="0.35">
      <c r="A28" s="35"/>
      <c r="B28" s="36" t="s">
        <v>27</v>
      </c>
      <c r="C28" s="38">
        <f>SUM(C22:C27)</f>
        <v>245000</v>
      </c>
      <c r="D28" s="37">
        <f>SUM(D22:D27)</f>
        <v>104672.41</v>
      </c>
      <c r="E28" s="356">
        <f t="shared" si="2"/>
        <v>42.723432653061231</v>
      </c>
      <c r="F28" s="38">
        <f>SUM(F22:F27)</f>
        <v>250000</v>
      </c>
      <c r="I28" s="62">
        <v>250000</v>
      </c>
    </row>
    <row r="29" spans="1:9" ht="15.6" x14ac:dyDescent="0.3">
      <c r="A29" s="14">
        <v>2210200</v>
      </c>
      <c r="B29" s="39" t="s">
        <v>28</v>
      </c>
      <c r="C29" s="17"/>
      <c r="D29" s="16"/>
      <c r="E29" s="356"/>
      <c r="F29" s="17"/>
      <c r="I29" s="74"/>
    </row>
    <row r="30" spans="1:9" ht="15.6" x14ac:dyDescent="0.3">
      <c r="A30" s="26">
        <v>2210201</v>
      </c>
      <c r="B30" s="27" t="s">
        <v>29</v>
      </c>
      <c r="C30" s="29">
        <v>60000</v>
      </c>
      <c r="D30" s="28">
        <v>25600</v>
      </c>
      <c r="E30" s="356">
        <f t="shared" si="2"/>
        <v>42.666666666666671</v>
      </c>
      <c r="F30" s="29">
        <v>70000</v>
      </c>
    </row>
    <row r="31" spans="1:9" ht="15.6" x14ac:dyDescent="0.3">
      <c r="A31" s="14">
        <v>2210203</v>
      </c>
      <c r="B31" s="15" t="s">
        <v>30</v>
      </c>
      <c r="C31" s="17">
        <v>10000</v>
      </c>
      <c r="D31" s="16">
        <v>500</v>
      </c>
      <c r="E31" s="356">
        <f t="shared" si="2"/>
        <v>5</v>
      </c>
      <c r="F31" s="17">
        <v>20000</v>
      </c>
    </row>
    <row r="32" spans="1:9" ht="15.6" x14ac:dyDescent="0.3">
      <c r="A32" s="14">
        <v>2210204</v>
      </c>
      <c r="B32" s="15" t="s">
        <v>31</v>
      </c>
      <c r="C32" s="17">
        <v>5000</v>
      </c>
      <c r="D32" s="16">
        <v>940</v>
      </c>
      <c r="E32" s="356">
        <f t="shared" si="2"/>
        <v>18.8</v>
      </c>
      <c r="F32" s="17">
        <v>5000</v>
      </c>
      <c r="G32">
        <v>-5000</v>
      </c>
      <c r="H32">
        <v>5000</v>
      </c>
    </row>
    <row r="33" spans="1:9" s="237" customFormat="1" ht="15.6" x14ac:dyDescent="0.3">
      <c r="A33" s="14">
        <v>2210301</v>
      </c>
      <c r="B33" s="15" t="s">
        <v>32</v>
      </c>
      <c r="C33" s="346">
        <v>10000</v>
      </c>
      <c r="D33" s="16">
        <v>119946</v>
      </c>
      <c r="E33" s="356">
        <f t="shared" si="2"/>
        <v>1199.46</v>
      </c>
      <c r="F33" s="346">
        <v>50000</v>
      </c>
    </row>
    <row r="34" spans="1:9" ht="16.2" x14ac:dyDescent="0.35">
      <c r="A34" s="35"/>
      <c r="B34" s="40" t="s">
        <v>33</v>
      </c>
      <c r="C34" s="38">
        <f>SUM(C30:C33)</f>
        <v>85000</v>
      </c>
      <c r="D34" s="37">
        <f>SUM(D30:D33)</f>
        <v>146986</v>
      </c>
      <c r="E34" s="356">
        <f t="shared" si="2"/>
        <v>172.92470588235292</v>
      </c>
      <c r="F34" s="38">
        <f>SUM(F30:F33)</f>
        <v>145000</v>
      </c>
      <c r="I34" s="62">
        <v>145000</v>
      </c>
    </row>
    <row r="35" spans="1:9" ht="15.6" x14ac:dyDescent="0.3">
      <c r="A35" s="9">
        <v>2210600</v>
      </c>
      <c r="B35" s="41" t="s">
        <v>34</v>
      </c>
      <c r="C35" s="13"/>
      <c r="D35" s="11"/>
      <c r="E35" s="357"/>
      <c r="F35" s="13"/>
    </row>
    <row r="36" spans="1:9" ht="31.2" x14ac:dyDescent="0.3">
      <c r="A36" s="14">
        <v>2210603</v>
      </c>
      <c r="B36" s="15" t="s">
        <v>35</v>
      </c>
      <c r="C36" s="17">
        <v>5000</v>
      </c>
      <c r="D36" s="16">
        <v>3886.32</v>
      </c>
      <c r="E36" s="356">
        <f>D36/C36*100</f>
        <v>77.726400000000012</v>
      </c>
      <c r="F36" s="17">
        <v>10000</v>
      </c>
    </row>
    <row r="37" spans="1:9" ht="15.6" x14ac:dyDescent="0.3">
      <c r="A37" s="14">
        <v>2210604</v>
      </c>
      <c r="B37" s="15" t="s">
        <v>36</v>
      </c>
      <c r="C37" s="17">
        <v>2000</v>
      </c>
      <c r="D37" s="16">
        <v>0</v>
      </c>
      <c r="E37" s="356">
        <f t="shared" ref="E37:E42" si="3">D37/C37*100</f>
        <v>0</v>
      </c>
      <c r="F37" s="17">
        <v>5000</v>
      </c>
    </row>
    <row r="38" spans="1:9" ht="15.6" x14ac:dyDescent="0.3">
      <c r="A38" s="14">
        <v>2210602</v>
      </c>
      <c r="B38" s="15" t="s">
        <v>37</v>
      </c>
      <c r="C38" s="17">
        <v>5000</v>
      </c>
      <c r="D38" s="16">
        <v>2800</v>
      </c>
      <c r="E38" s="356">
        <f t="shared" si="3"/>
        <v>56.000000000000007</v>
      </c>
      <c r="F38" s="17">
        <v>10000</v>
      </c>
    </row>
    <row r="39" spans="1:9" ht="15.6" x14ac:dyDescent="0.3">
      <c r="A39" s="14">
        <v>2210611</v>
      </c>
      <c r="B39" s="15" t="s">
        <v>38</v>
      </c>
      <c r="C39" s="17">
        <v>5000</v>
      </c>
      <c r="D39" s="16">
        <v>0</v>
      </c>
      <c r="E39" s="356">
        <f t="shared" si="3"/>
        <v>0</v>
      </c>
      <c r="F39" s="17">
        <v>20000</v>
      </c>
    </row>
    <row r="40" spans="1:9" ht="15.6" x14ac:dyDescent="0.3">
      <c r="A40" s="26">
        <v>2210606</v>
      </c>
      <c r="B40" s="27" t="s">
        <v>39</v>
      </c>
      <c r="C40" s="29">
        <v>5000</v>
      </c>
      <c r="D40" s="28">
        <v>0</v>
      </c>
      <c r="E40" s="356">
        <f t="shared" si="3"/>
        <v>0</v>
      </c>
      <c r="F40" s="29">
        <v>20000</v>
      </c>
    </row>
    <row r="41" spans="1:9" ht="15.6" x14ac:dyDescent="0.3">
      <c r="A41" s="14">
        <v>2210605</v>
      </c>
      <c r="B41" s="15" t="s">
        <v>40</v>
      </c>
      <c r="C41" s="17">
        <v>20000</v>
      </c>
      <c r="D41" s="16">
        <v>14094.55</v>
      </c>
      <c r="E41" s="356">
        <f t="shared" si="3"/>
        <v>70.472749999999991</v>
      </c>
      <c r="F41" s="17">
        <v>25000</v>
      </c>
    </row>
    <row r="42" spans="1:9" ht="16.2" x14ac:dyDescent="0.35">
      <c r="A42" s="35"/>
      <c r="B42" s="40" t="s">
        <v>41</v>
      </c>
      <c r="C42" s="38">
        <f>SUM(C36:C41)</f>
        <v>42000</v>
      </c>
      <c r="D42" s="37">
        <f>SUM(D36:D41)</f>
        <v>20780.87</v>
      </c>
      <c r="E42" s="356">
        <f t="shared" si="3"/>
        <v>49.478261904761901</v>
      </c>
      <c r="F42" s="38">
        <f>SUM(F36:F41)</f>
        <v>90000</v>
      </c>
      <c r="I42" s="62">
        <v>90000</v>
      </c>
    </row>
    <row r="43" spans="1:9" ht="46.8" x14ac:dyDescent="0.3">
      <c r="A43" s="9">
        <v>2210700</v>
      </c>
      <c r="B43" s="41" t="s">
        <v>42</v>
      </c>
      <c r="C43" s="13"/>
      <c r="D43" s="11"/>
      <c r="E43" s="357"/>
      <c r="F43" s="13"/>
    </row>
    <row r="44" spans="1:9" ht="15.6" x14ac:dyDescent="0.3">
      <c r="A44" s="14">
        <v>2210710</v>
      </c>
      <c r="B44" s="15" t="s">
        <v>43</v>
      </c>
      <c r="C44" s="17">
        <v>15000</v>
      </c>
      <c r="D44" s="16">
        <v>11431.52</v>
      </c>
      <c r="E44" s="356">
        <f>D44/C44*100</f>
        <v>76.210133333333346</v>
      </c>
      <c r="F44" s="17">
        <v>25000</v>
      </c>
    </row>
    <row r="45" spans="1:9" ht="15.6" x14ac:dyDescent="0.3">
      <c r="A45" s="14">
        <v>2210711</v>
      </c>
      <c r="B45" s="15" t="s">
        <v>44</v>
      </c>
      <c r="C45" s="17">
        <v>10000</v>
      </c>
      <c r="D45" s="16">
        <v>3087.76</v>
      </c>
      <c r="E45" s="356">
        <f t="shared" ref="E45:E49" si="4">D45/C45*100</f>
        <v>30.877600000000001</v>
      </c>
      <c r="F45" s="17">
        <v>20000</v>
      </c>
      <c r="G45">
        <v>15000</v>
      </c>
    </row>
    <row r="46" spans="1:9" ht="15.6" x14ac:dyDescent="0.3">
      <c r="A46" s="14">
        <v>2210701</v>
      </c>
      <c r="B46" s="15" t="s">
        <v>45</v>
      </c>
      <c r="C46" s="17">
        <v>0</v>
      </c>
      <c r="D46" s="16">
        <v>0</v>
      </c>
      <c r="E46" s="356">
        <v>0</v>
      </c>
      <c r="F46" s="17">
        <v>10000</v>
      </c>
    </row>
    <row r="47" spans="1:9" ht="15.6" x14ac:dyDescent="0.3">
      <c r="A47" s="14">
        <v>2210702</v>
      </c>
      <c r="B47" s="15" t="s">
        <v>46</v>
      </c>
      <c r="C47" s="17">
        <v>0</v>
      </c>
      <c r="D47" s="16">
        <v>0</v>
      </c>
      <c r="E47" s="356">
        <v>0</v>
      </c>
      <c r="F47" s="17">
        <v>100000</v>
      </c>
      <c r="G47">
        <v>-50000</v>
      </c>
      <c r="H47">
        <v>50000</v>
      </c>
    </row>
    <row r="48" spans="1:9" ht="15.6" x14ac:dyDescent="0.3">
      <c r="A48" s="14">
        <v>2210711</v>
      </c>
      <c r="B48" s="15" t="s">
        <v>47</v>
      </c>
      <c r="C48" s="17">
        <v>10000</v>
      </c>
      <c r="D48" s="16">
        <v>1000</v>
      </c>
      <c r="E48" s="356">
        <f t="shared" si="4"/>
        <v>10</v>
      </c>
      <c r="F48" s="17">
        <v>50000</v>
      </c>
    </row>
    <row r="49" spans="1:9" ht="15.6" x14ac:dyDescent="0.3">
      <c r="A49" s="14">
        <v>2210803</v>
      </c>
      <c r="B49" s="15" t="s">
        <v>446</v>
      </c>
      <c r="C49" s="17">
        <v>10000</v>
      </c>
      <c r="D49" s="16">
        <v>0</v>
      </c>
      <c r="E49" s="356">
        <f t="shared" si="4"/>
        <v>0</v>
      </c>
      <c r="F49" s="17">
        <v>20000</v>
      </c>
      <c r="G49">
        <v>-10000</v>
      </c>
    </row>
    <row r="50" spans="1:9" ht="19.8" customHeight="1" x14ac:dyDescent="0.35">
      <c r="A50" s="35"/>
      <c r="B50" s="40" t="s">
        <v>48</v>
      </c>
      <c r="C50" s="42">
        <f>SUM(C44:C49)</f>
        <v>45000</v>
      </c>
      <c r="D50" s="37">
        <f>SUM(D44:D49)</f>
        <v>15519.28</v>
      </c>
      <c r="E50" s="359"/>
      <c r="F50" s="42">
        <f>SUM(F44:F49)</f>
        <v>225000</v>
      </c>
      <c r="I50" s="62">
        <v>225000</v>
      </c>
    </row>
    <row r="51" spans="1:9" ht="15.6" x14ac:dyDescent="0.3">
      <c r="A51" s="9">
        <v>2211100</v>
      </c>
      <c r="B51" s="41" t="s">
        <v>49</v>
      </c>
      <c r="C51" s="13"/>
      <c r="D51" s="11"/>
      <c r="E51" s="357"/>
      <c r="F51" s="13"/>
    </row>
    <row r="52" spans="1:9" ht="15.6" x14ac:dyDescent="0.3">
      <c r="A52" s="14">
        <v>2211101</v>
      </c>
      <c r="B52" s="15" t="s">
        <v>50</v>
      </c>
      <c r="C52" s="17">
        <v>10000</v>
      </c>
      <c r="D52" s="16">
        <v>3100.44</v>
      </c>
      <c r="E52" s="356">
        <f>D52/C52*100</f>
        <v>31.004399999999997</v>
      </c>
      <c r="F52" s="17">
        <v>5000</v>
      </c>
    </row>
    <row r="53" spans="1:9" ht="15.6" x14ac:dyDescent="0.3">
      <c r="A53" s="14">
        <v>2210112</v>
      </c>
      <c r="B53" s="15" t="s">
        <v>51</v>
      </c>
      <c r="C53" s="17">
        <v>20000</v>
      </c>
      <c r="D53" s="16">
        <v>17450</v>
      </c>
      <c r="E53" s="356">
        <f t="shared" ref="E53:E72" si="5">D53/C53*100</f>
        <v>87.25</v>
      </c>
      <c r="F53" s="17">
        <v>20000</v>
      </c>
    </row>
    <row r="54" spans="1:9" ht="15.6" x14ac:dyDescent="0.3">
      <c r="A54" s="14">
        <v>2210113</v>
      </c>
      <c r="B54" s="15" t="s">
        <v>453</v>
      </c>
      <c r="C54" s="17">
        <v>150000</v>
      </c>
      <c r="D54" s="16"/>
      <c r="E54" s="356">
        <f t="shared" si="5"/>
        <v>0</v>
      </c>
      <c r="F54" s="17">
        <v>150000</v>
      </c>
      <c r="G54">
        <v>-50000</v>
      </c>
      <c r="H54">
        <v>50000</v>
      </c>
    </row>
    <row r="55" spans="1:9" ht="15.6" x14ac:dyDescent="0.3">
      <c r="A55" s="14">
        <v>2210118</v>
      </c>
      <c r="B55" s="15" t="s">
        <v>52</v>
      </c>
      <c r="C55" s="17">
        <v>10000</v>
      </c>
      <c r="D55" s="16">
        <v>0</v>
      </c>
      <c r="E55" s="356">
        <f t="shared" si="5"/>
        <v>0</v>
      </c>
      <c r="F55" s="17">
        <v>60000</v>
      </c>
    </row>
    <row r="56" spans="1:9" ht="15.6" x14ac:dyDescent="0.3">
      <c r="A56" s="14">
        <v>2210120</v>
      </c>
      <c r="B56" s="15" t="s">
        <v>449</v>
      </c>
      <c r="C56" s="17">
        <v>5000</v>
      </c>
      <c r="D56" s="16">
        <v>0</v>
      </c>
      <c r="E56" s="356">
        <f t="shared" si="5"/>
        <v>0</v>
      </c>
      <c r="F56" s="17">
        <v>20000</v>
      </c>
    </row>
    <row r="57" spans="1:9" ht="15.6" x14ac:dyDescent="0.3">
      <c r="A57" s="14">
        <v>2210104</v>
      </c>
      <c r="B57" s="15" t="s">
        <v>447</v>
      </c>
      <c r="C57" s="17">
        <v>5000</v>
      </c>
      <c r="D57" s="16">
        <v>34200</v>
      </c>
      <c r="E57" s="356">
        <f t="shared" si="5"/>
        <v>684</v>
      </c>
      <c r="F57" s="17">
        <v>40000</v>
      </c>
    </row>
    <row r="58" spans="1:9" ht="15.6" x14ac:dyDescent="0.3">
      <c r="A58" s="14">
        <v>2210206</v>
      </c>
      <c r="B58" s="15" t="s">
        <v>325</v>
      </c>
      <c r="C58" s="17">
        <v>30000</v>
      </c>
      <c r="D58" s="16">
        <v>4000</v>
      </c>
      <c r="E58" s="356">
        <f t="shared" si="5"/>
        <v>13.333333333333334</v>
      </c>
      <c r="F58" s="17">
        <v>75000</v>
      </c>
      <c r="G58">
        <v>25000</v>
      </c>
    </row>
    <row r="59" spans="1:9" ht="15.6" x14ac:dyDescent="0.3">
      <c r="A59" s="14">
        <v>2211304</v>
      </c>
      <c r="B59" s="15" t="s">
        <v>53</v>
      </c>
      <c r="C59" s="17">
        <v>20000</v>
      </c>
      <c r="D59" s="16">
        <v>3561</v>
      </c>
      <c r="E59" s="356">
        <f t="shared" si="5"/>
        <v>17.805</v>
      </c>
      <c r="F59" s="17">
        <v>10000</v>
      </c>
    </row>
    <row r="60" spans="1:9" ht="15.6" x14ac:dyDescent="0.3">
      <c r="A60" s="14">
        <v>2210404</v>
      </c>
      <c r="B60" s="15" t="s">
        <v>54</v>
      </c>
      <c r="C60" s="17">
        <v>10000</v>
      </c>
      <c r="D60" s="16">
        <v>0</v>
      </c>
      <c r="E60" s="356">
        <f t="shared" si="5"/>
        <v>0</v>
      </c>
      <c r="F60" s="17">
        <v>10000</v>
      </c>
    </row>
    <row r="61" spans="1:9" ht="15.6" x14ac:dyDescent="0.3">
      <c r="A61" s="26">
        <v>2731101</v>
      </c>
      <c r="B61" s="27" t="s">
        <v>439</v>
      </c>
      <c r="C61" s="29">
        <v>0</v>
      </c>
      <c r="D61" s="28">
        <v>0</v>
      </c>
      <c r="E61" s="356">
        <v>0</v>
      </c>
      <c r="F61" s="29">
        <v>15000</v>
      </c>
    </row>
    <row r="62" spans="1:9" ht="15.6" x14ac:dyDescent="0.3">
      <c r="A62" s="26">
        <v>2731102</v>
      </c>
      <c r="B62" s="27" t="s">
        <v>440</v>
      </c>
      <c r="C62" s="29"/>
      <c r="D62" s="28"/>
      <c r="E62" s="356"/>
      <c r="F62" s="29">
        <v>30000</v>
      </c>
    </row>
    <row r="63" spans="1:9" ht="15.6" x14ac:dyDescent="0.3">
      <c r="A63" s="26">
        <v>2731103</v>
      </c>
      <c r="B63" s="27" t="s">
        <v>441</v>
      </c>
      <c r="C63" s="29"/>
      <c r="D63" s="28"/>
      <c r="E63" s="356"/>
      <c r="F63" s="29">
        <v>20000</v>
      </c>
    </row>
    <row r="64" spans="1:9" ht="15.6" x14ac:dyDescent="0.3">
      <c r="A64" s="14">
        <v>2210902</v>
      </c>
      <c r="B64" s="15" t="s">
        <v>55</v>
      </c>
      <c r="C64" s="17">
        <v>50000</v>
      </c>
      <c r="D64" s="16">
        <v>89660</v>
      </c>
      <c r="E64" s="356">
        <f t="shared" si="5"/>
        <v>179.32</v>
      </c>
      <c r="F64" s="17">
        <v>50000</v>
      </c>
    </row>
    <row r="65" spans="1:9" ht="15.6" x14ac:dyDescent="0.3">
      <c r="A65" s="14">
        <v>2721102</v>
      </c>
      <c r="B65" s="15" t="s">
        <v>56</v>
      </c>
      <c r="C65" s="17">
        <v>20000</v>
      </c>
      <c r="D65" s="16">
        <v>1560</v>
      </c>
      <c r="E65" s="356">
        <f t="shared" si="5"/>
        <v>7.8</v>
      </c>
      <c r="F65" s="17">
        <v>10000</v>
      </c>
    </row>
    <row r="66" spans="1:9" ht="15.6" x14ac:dyDescent="0.3">
      <c r="A66" s="14">
        <v>2821007</v>
      </c>
      <c r="B66" s="15" t="s">
        <v>57</v>
      </c>
      <c r="C66" s="17">
        <v>10000</v>
      </c>
      <c r="D66" s="16">
        <v>12500</v>
      </c>
      <c r="E66" s="356">
        <f t="shared" si="5"/>
        <v>125</v>
      </c>
      <c r="F66" s="17">
        <v>60000</v>
      </c>
    </row>
    <row r="67" spans="1:9" ht="15.6" x14ac:dyDescent="0.3">
      <c r="A67" s="14">
        <v>2821019</v>
      </c>
      <c r="B67" s="15" t="s">
        <v>58</v>
      </c>
      <c r="C67" s="17">
        <v>20000</v>
      </c>
      <c r="D67" s="16">
        <v>0</v>
      </c>
      <c r="E67" s="356">
        <f t="shared" si="5"/>
        <v>0</v>
      </c>
      <c r="F67" s="17">
        <v>50000</v>
      </c>
    </row>
    <row r="68" spans="1:9" ht="15.6" x14ac:dyDescent="0.3">
      <c r="A68" s="14">
        <v>2821009</v>
      </c>
      <c r="B68" s="15" t="s">
        <v>59</v>
      </c>
      <c r="C68" s="17">
        <v>150000</v>
      </c>
      <c r="D68" s="16">
        <v>159993</v>
      </c>
      <c r="E68" s="356">
        <f t="shared" si="5"/>
        <v>106.66199999999999</v>
      </c>
      <c r="F68" s="17">
        <v>150000</v>
      </c>
      <c r="G68">
        <v>-50000</v>
      </c>
      <c r="H68">
        <v>50000</v>
      </c>
    </row>
    <row r="69" spans="1:9" ht="15.6" x14ac:dyDescent="0.3">
      <c r="A69" s="26">
        <v>2821008</v>
      </c>
      <c r="B69" s="27" t="s">
        <v>445</v>
      </c>
      <c r="C69" s="29"/>
      <c r="D69" s="28">
        <v>0</v>
      </c>
      <c r="E69" s="356">
        <v>0</v>
      </c>
      <c r="F69" s="29">
        <v>20200</v>
      </c>
    </row>
    <row r="70" spans="1:9" ht="15.6" x14ac:dyDescent="0.3">
      <c r="A70" s="26">
        <v>2210622</v>
      </c>
      <c r="B70" s="27" t="s">
        <v>443</v>
      </c>
      <c r="C70" s="29"/>
      <c r="D70" s="28"/>
      <c r="E70" s="356"/>
      <c r="F70" s="29">
        <v>5000</v>
      </c>
      <c r="G70">
        <f>SUM(G14:G69)</f>
        <v>255000</v>
      </c>
    </row>
    <row r="71" spans="1:9" ht="15.6" x14ac:dyDescent="0.3">
      <c r="A71" s="14">
        <v>2821010</v>
      </c>
      <c r="B71" s="15" t="s">
        <v>60</v>
      </c>
      <c r="C71" s="17">
        <v>50000</v>
      </c>
      <c r="D71" s="16">
        <v>24700</v>
      </c>
      <c r="E71" s="356">
        <f t="shared" si="5"/>
        <v>49.4</v>
      </c>
      <c r="F71" s="17">
        <v>50000</v>
      </c>
    </row>
    <row r="72" spans="1:9" ht="16.2" x14ac:dyDescent="0.35">
      <c r="A72" s="43"/>
      <c r="B72" s="21" t="s">
        <v>61</v>
      </c>
      <c r="C72" s="23">
        <f>SUM(C52:C71)</f>
        <v>560000</v>
      </c>
      <c r="D72" s="22">
        <f>SUM(D52:D71)</f>
        <v>350724.44</v>
      </c>
      <c r="E72" s="356">
        <f t="shared" si="5"/>
        <v>62.629364285714281</v>
      </c>
      <c r="F72" s="23">
        <f>SUM(F52:F71)</f>
        <v>850200</v>
      </c>
      <c r="I72" s="62">
        <v>850200</v>
      </c>
    </row>
    <row r="73" spans="1:9" ht="16.2" x14ac:dyDescent="0.35">
      <c r="A73" s="45"/>
      <c r="B73" s="41" t="s">
        <v>62</v>
      </c>
      <c r="C73" s="46"/>
      <c r="D73" s="11"/>
      <c r="E73" s="357"/>
      <c r="F73" s="46"/>
      <c r="I73" s="389"/>
    </row>
    <row r="74" spans="1:9" ht="15.6" x14ac:dyDescent="0.3">
      <c r="A74" s="14">
        <v>2210801</v>
      </c>
      <c r="B74" s="15" t="s">
        <v>63</v>
      </c>
      <c r="C74" s="17">
        <v>30000</v>
      </c>
      <c r="D74" s="16">
        <v>14835</v>
      </c>
      <c r="E74" s="356">
        <f>D74/C74*100</f>
        <v>49.45</v>
      </c>
      <c r="F74" s="17">
        <v>50000</v>
      </c>
    </row>
    <row r="75" spans="1:9" ht="15.6" x14ac:dyDescent="0.3">
      <c r="A75" s="14">
        <v>2210806</v>
      </c>
      <c r="B75" s="15" t="s">
        <v>64</v>
      </c>
      <c r="C75" s="17">
        <v>80000</v>
      </c>
      <c r="D75" s="16">
        <v>37997.51</v>
      </c>
      <c r="E75" s="356">
        <f t="shared" ref="E75:E78" si="6">D75/C75*100</f>
        <v>47.4968875</v>
      </c>
      <c r="F75" s="17">
        <v>191250</v>
      </c>
    </row>
    <row r="76" spans="1:9" ht="15.6" x14ac:dyDescent="0.3">
      <c r="A76" s="26">
        <v>2211201</v>
      </c>
      <c r="B76" s="27" t="s">
        <v>65</v>
      </c>
      <c r="C76" s="47">
        <v>15000</v>
      </c>
      <c r="D76" s="28">
        <v>5000</v>
      </c>
      <c r="E76" s="356">
        <f t="shared" si="6"/>
        <v>33.333333333333329</v>
      </c>
      <c r="F76" s="47">
        <v>20000</v>
      </c>
    </row>
    <row r="77" spans="1:9" ht="15.6" x14ac:dyDescent="0.3">
      <c r="A77" s="14">
        <v>2210905</v>
      </c>
      <c r="B77" s="15" t="s">
        <v>468</v>
      </c>
      <c r="C77" s="48">
        <v>50000</v>
      </c>
      <c r="D77" s="16">
        <v>71782.73</v>
      </c>
      <c r="E77" s="356">
        <f t="shared" si="6"/>
        <v>143.56546</v>
      </c>
      <c r="F77" s="48">
        <v>100000</v>
      </c>
    </row>
    <row r="78" spans="1:9" ht="15.6" x14ac:dyDescent="0.3">
      <c r="A78" s="49"/>
      <c r="B78" s="50" t="s">
        <v>66</v>
      </c>
      <c r="C78" s="51">
        <f>SUM(C74:C77)</f>
        <v>175000</v>
      </c>
      <c r="D78" s="44">
        <f>SUM(D74:D77)</f>
        <v>129615.23999999999</v>
      </c>
      <c r="E78" s="356">
        <f t="shared" si="6"/>
        <v>74.06585142857142</v>
      </c>
      <c r="F78" s="51">
        <f>SUM(F74:F77)</f>
        <v>361250</v>
      </c>
      <c r="I78" s="62">
        <v>361250</v>
      </c>
    </row>
    <row r="79" spans="1:9" ht="15.6" x14ac:dyDescent="0.3">
      <c r="A79" s="14">
        <v>2210904</v>
      </c>
      <c r="B79" s="41" t="s">
        <v>67</v>
      </c>
      <c r="C79" s="13"/>
      <c r="D79" s="11"/>
      <c r="E79" s="357"/>
      <c r="F79" s="13"/>
    </row>
    <row r="80" spans="1:9" ht="15.6" x14ac:dyDescent="0.3">
      <c r="A80" s="14"/>
      <c r="B80" s="15" t="s">
        <v>68</v>
      </c>
      <c r="C80" s="34">
        <v>10000</v>
      </c>
      <c r="D80" s="16">
        <v>0</v>
      </c>
      <c r="E80" s="356">
        <f>D80/C80*100</f>
        <v>0</v>
      </c>
      <c r="F80" s="34">
        <v>10000</v>
      </c>
    </row>
    <row r="81" spans="1:9" ht="15.6" x14ac:dyDescent="0.3">
      <c r="A81" s="14"/>
      <c r="B81" s="15" t="s">
        <v>69</v>
      </c>
      <c r="C81" s="34">
        <v>10000</v>
      </c>
      <c r="D81" s="16">
        <v>0</v>
      </c>
      <c r="E81" s="356">
        <f t="shared" ref="E81:E94" si="7">D81/C81*100</f>
        <v>0</v>
      </c>
      <c r="F81" s="34">
        <v>10000</v>
      </c>
    </row>
    <row r="82" spans="1:9" ht="15.6" x14ac:dyDescent="0.3">
      <c r="A82" s="14"/>
      <c r="B82" s="15" t="s">
        <v>70</v>
      </c>
      <c r="C82" s="34">
        <v>10000</v>
      </c>
      <c r="D82" s="16">
        <v>0</v>
      </c>
      <c r="E82" s="356">
        <f t="shared" si="7"/>
        <v>0</v>
      </c>
      <c r="F82" s="34">
        <v>10000</v>
      </c>
    </row>
    <row r="83" spans="1:9" ht="15.6" x14ac:dyDescent="0.3">
      <c r="A83" s="14"/>
      <c r="B83" s="15" t="s">
        <v>71</v>
      </c>
      <c r="C83" s="34">
        <v>10000</v>
      </c>
      <c r="D83" s="16">
        <v>0</v>
      </c>
      <c r="E83" s="356">
        <f t="shared" si="7"/>
        <v>0</v>
      </c>
      <c r="F83" s="34">
        <v>10000</v>
      </c>
    </row>
    <row r="84" spans="1:9" ht="15.6" x14ac:dyDescent="0.3">
      <c r="A84" s="14"/>
      <c r="B84" s="15" t="s">
        <v>72</v>
      </c>
      <c r="C84" s="34">
        <v>5000</v>
      </c>
      <c r="D84" s="16">
        <v>3460</v>
      </c>
      <c r="E84" s="356">
        <f t="shared" si="7"/>
        <v>69.199999999999989</v>
      </c>
      <c r="F84" s="34">
        <v>5000</v>
      </c>
    </row>
    <row r="85" spans="1:9" ht="15.6" x14ac:dyDescent="0.3">
      <c r="A85" s="14"/>
      <c r="B85" s="15" t="s">
        <v>73</v>
      </c>
      <c r="C85" s="34">
        <v>5000</v>
      </c>
      <c r="D85" s="16">
        <v>0</v>
      </c>
      <c r="E85" s="356">
        <f t="shared" si="7"/>
        <v>0</v>
      </c>
      <c r="F85" s="34">
        <v>5000</v>
      </c>
    </row>
    <row r="86" spans="1:9" ht="15.6" x14ac:dyDescent="0.3">
      <c r="A86" s="14"/>
      <c r="B86" s="15" t="s">
        <v>74</v>
      </c>
      <c r="C86" s="34">
        <v>5000</v>
      </c>
      <c r="D86" s="16">
        <v>0</v>
      </c>
      <c r="E86" s="356">
        <f t="shared" si="7"/>
        <v>0</v>
      </c>
      <c r="F86" s="34">
        <v>5000</v>
      </c>
    </row>
    <row r="87" spans="1:9" ht="15.6" x14ac:dyDescent="0.3">
      <c r="A87" s="14"/>
      <c r="B87" s="15" t="s">
        <v>75</v>
      </c>
      <c r="C87" s="34">
        <v>5000</v>
      </c>
      <c r="D87" s="16">
        <v>0</v>
      </c>
      <c r="E87" s="356">
        <f t="shared" si="7"/>
        <v>0</v>
      </c>
      <c r="F87" s="34">
        <v>5000</v>
      </c>
    </row>
    <row r="88" spans="1:9" ht="15.6" x14ac:dyDescent="0.3">
      <c r="A88" s="14"/>
      <c r="B88" s="15" t="s">
        <v>480</v>
      </c>
      <c r="C88" s="34">
        <v>5000</v>
      </c>
      <c r="D88" s="16">
        <v>0</v>
      </c>
      <c r="E88" s="356">
        <f t="shared" si="7"/>
        <v>0</v>
      </c>
      <c r="F88" s="34">
        <v>5000</v>
      </c>
    </row>
    <row r="89" spans="1:9" ht="15.6" x14ac:dyDescent="0.3">
      <c r="A89" s="14"/>
      <c r="B89" s="15" t="s">
        <v>76</v>
      </c>
      <c r="C89" s="34">
        <v>5000</v>
      </c>
      <c r="D89" s="16">
        <v>0</v>
      </c>
      <c r="E89" s="356">
        <f t="shared" si="7"/>
        <v>0</v>
      </c>
      <c r="F89" s="34">
        <v>5000</v>
      </c>
      <c r="H89" s="447">
        <v>25000</v>
      </c>
    </row>
    <row r="90" spans="1:9" ht="15.6" x14ac:dyDescent="0.3">
      <c r="A90" s="14"/>
      <c r="B90" s="15" t="s">
        <v>77</v>
      </c>
      <c r="C90" s="34">
        <v>5000</v>
      </c>
      <c r="D90" s="16">
        <v>0</v>
      </c>
      <c r="E90" s="356">
        <f t="shared" si="7"/>
        <v>0</v>
      </c>
      <c r="F90" s="34">
        <v>5000</v>
      </c>
    </row>
    <row r="91" spans="1:9" ht="15.6" x14ac:dyDescent="0.3">
      <c r="A91" s="14"/>
      <c r="B91" s="15" t="s">
        <v>78</v>
      </c>
      <c r="C91" s="34">
        <v>5000</v>
      </c>
      <c r="D91" s="16">
        <v>0</v>
      </c>
      <c r="E91" s="356">
        <f t="shared" si="7"/>
        <v>0</v>
      </c>
      <c r="F91" s="34">
        <v>5000</v>
      </c>
    </row>
    <row r="92" spans="1:9" ht="15.6" x14ac:dyDescent="0.3">
      <c r="A92" s="14"/>
      <c r="B92" s="15" t="s">
        <v>79</v>
      </c>
      <c r="C92" s="34">
        <v>0</v>
      </c>
      <c r="D92" s="16">
        <v>0</v>
      </c>
      <c r="E92" s="356">
        <v>0</v>
      </c>
      <c r="F92" s="34">
        <v>5000</v>
      </c>
    </row>
    <row r="93" spans="1:9" ht="15.6" x14ac:dyDescent="0.3">
      <c r="A93" s="14"/>
      <c r="B93" s="15" t="s">
        <v>80</v>
      </c>
      <c r="C93" s="34">
        <v>5000</v>
      </c>
      <c r="D93" s="16">
        <v>0</v>
      </c>
      <c r="E93" s="356">
        <f t="shared" si="7"/>
        <v>0</v>
      </c>
      <c r="F93" s="34">
        <v>5000</v>
      </c>
    </row>
    <row r="94" spans="1:9" ht="16.2" x14ac:dyDescent="0.35">
      <c r="A94" s="52"/>
      <c r="B94" s="21" t="s">
        <v>81</v>
      </c>
      <c r="C94" s="23">
        <f>SUM(C80:C93)</f>
        <v>85000</v>
      </c>
      <c r="D94" s="22">
        <f>SUM(D80:D93)</f>
        <v>3460</v>
      </c>
      <c r="E94" s="356">
        <f t="shared" si="7"/>
        <v>4.0705882352941174</v>
      </c>
      <c r="F94" s="23">
        <f>SUM(F80:F93)</f>
        <v>90000</v>
      </c>
      <c r="I94" s="62">
        <v>90000</v>
      </c>
    </row>
    <row r="95" spans="1:9" ht="15.6" x14ac:dyDescent="0.3">
      <c r="A95" s="9">
        <v>26311</v>
      </c>
      <c r="B95" s="41" t="s">
        <v>82</v>
      </c>
      <c r="C95" s="13"/>
      <c r="D95" s="11"/>
      <c r="E95" s="357"/>
      <c r="F95" s="13"/>
    </row>
    <row r="96" spans="1:9" ht="15.6" x14ac:dyDescent="0.3">
      <c r="A96" s="14"/>
      <c r="B96" s="15" t="s">
        <v>502</v>
      </c>
      <c r="C96" s="17">
        <v>420000</v>
      </c>
      <c r="D96" s="16">
        <v>0</v>
      </c>
      <c r="E96" s="356">
        <f t="shared" ref="E96:E101" si="8">D96/C96*100</f>
        <v>0</v>
      </c>
      <c r="F96" s="17">
        <v>60000</v>
      </c>
    </row>
    <row r="97" spans="1:9" ht="15.6" x14ac:dyDescent="0.3">
      <c r="A97" s="14"/>
      <c r="B97" s="15" t="s">
        <v>504</v>
      </c>
      <c r="C97" s="17"/>
      <c r="D97" s="16"/>
      <c r="E97" s="356"/>
      <c r="F97" s="17">
        <v>200000</v>
      </c>
    </row>
    <row r="98" spans="1:9" ht="15.6" x14ac:dyDescent="0.3">
      <c r="A98" s="14"/>
      <c r="B98" s="15" t="s">
        <v>503</v>
      </c>
      <c r="C98" s="17"/>
      <c r="D98" s="16"/>
      <c r="E98" s="356"/>
      <c r="F98" s="17">
        <v>160000</v>
      </c>
    </row>
    <row r="99" spans="1:9" ht="15.6" customHeight="1" x14ac:dyDescent="0.3">
      <c r="A99" s="14"/>
      <c r="B99" s="15" t="s">
        <v>465</v>
      </c>
      <c r="C99" s="17"/>
      <c r="D99" s="16"/>
      <c r="E99" s="356"/>
      <c r="F99" s="17">
        <v>380000</v>
      </c>
    </row>
    <row r="100" spans="1:9" ht="16.2" x14ac:dyDescent="0.35">
      <c r="A100" s="43"/>
      <c r="B100" s="21" t="s">
        <v>83</v>
      </c>
      <c r="C100" s="51">
        <v>420000</v>
      </c>
      <c r="D100" s="44"/>
      <c r="E100" s="356">
        <f t="shared" si="8"/>
        <v>0</v>
      </c>
      <c r="F100" s="51">
        <f>SUM(F96:F99)</f>
        <v>800000</v>
      </c>
      <c r="I100" s="62">
        <v>800000</v>
      </c>
    </row>
    <row r="101" spans="1:9" ht="16.2" x14ac:dyDescent="0.35">
      <c r="A101" s="53"/>
      <c r="B101" s="54" t="s">
        <v>84</v>
      </c>
      <c r="C101" s="56">
        <f>C100+C94+C78+C72+C50+C42+C34+C28+C20+C10</f>
        <v>2324500</v>
      </c>
      <c r="D101" s="55"/>
      <c r="E101" s="356">
        <f t="shared" si="8"/>
        <v>0</v>
      </c>
      <c r="F101" s="56">
        <f>F100+F94+F78+F72+F50+F42+F34+F28+F20+F10</f>
        <v>4605200</v>
      </c>
      <c r="H101" s="74"/>
      <c r="I101" s="389">
        <f>SUM(I10:I100)</f>
        <v>4605200</v>
      </c>
    </row>
    <row r="102" spans="1:9" ht="15.6" x14ac:dyDescent="0.3">
      <c r="A102" s="57"/>
      <c r="B102" s="58" t="s">
        <v>85</v>
      </c>
      <c r="C102" s="60"/>
      <c r="D102" s="59"/>
      <c r="E102" s="356"/>
      <c r="F102" s="60"/>
    </row>
    <row r="103" spans="1:9" ht="15.6" x14ac:dyDescent="0.3">
      <c r="A103" s="57"/>
      <c r="B103" s="39" t="s">
        <v>86</v>
      </c>
      <c r="C103" s="17"/>
      <c r="D103" s="16"/>
      <c r="E103" s="356"/>
      <c r="F103" s="17"/>
    </row>
    <row r="104" spans="1:9" ht="15.6" x14ac:dyDescent="0.3">
      <c r="A104" s="57"/>
      <c r="B104" s="15" t="s">
        <v>87</v>
      </c>
      <c r="C104" s="61"/>
      <c r="D104" s="16"/>
      <c r="E104" s="356"/>
      <c r="F104" s="61"/>
    </row>
    <row r="105" spans="1:9" ht="16.2" x14ac:dyDescent="0.35">
      <c r="A105" s="32"/>
      <c r="B105" s="21" t="s">
        <v>88</v>
      </c>
      <c r="C105" s="64"/>
      <c r="D105" s="63"/>
      <c r="E105" s="360"/>
      <c r="F105" s="64"/>
    </row>
    <row r="106" spans="1:9" ht="15.6" x14ac:dyDescent="0.3">
      <c r="A106" s="65"/>
      <c r="B106" s="66" t="s">
        <v>89</v>
      </c>
      <c r="C106" s="17"/>
      <c r="D106" s="16"/>
      <c r="E106" s="356"/>
      <c r="F106" s="17"/>
    </row>
    <row r="107" spans="1:9" ht="15.6" x14ac:dyDescent="0.3">
      <c r="A107" s="65"/>
      <c r="B107" s="67" t="s">
        <v>90</v>
      </c>
      <c r="C107" s="68"/>
      <c r="D107" s="16"/>
      <c r="E107" s="356"/>
      <c r="F107" s="68"/>
    </row>
    <row r="108" spans="1:9" ht="15.6" x14ac:dyDescent="0.3">
      <c r="A108" s="65"/>
      <c r="B108" s="67" t="s">
        <v>442</v>
      </c>
      <c r="C108" s="68"/>
      <c r="D108" s="16"/>
      <c r="E108" s="356"/>
      <c r="F108" s="68"/>
    </row>
    <row r="109" spans="1:9" ht="32.4" x14ac:dyDescent="0.35">
      <c r="A109" s="69"/>
      <c r="B109" s="70" t="s">
        <v>92</v>
      </c>
      <c r="C109" s="71"/>
      <c r="D109" s="22"/>
      <c r="E109" s="361"/>
      <c r="F109" s="71"/>
    </row>
    <row r="110" spans="1:9" ht="15.6" x14ac:dyDescent="0.3">
      <c r="A110" s="65"/>
      <c r="B110" s="72" t="s">
        <v>93</v>
      </c>
      <c r="C110" s="17"/>
      <c r="D110" s="73"/>
      <c r="E110" s="356"/>
      <c r="F110" s="17"/>
    </row>
    <row r="111" spans="1:9" ht="15.6" x14ac:dyDescent="0.3">
      <c r="A111" s="65"/>
      <c r="B111" s="67" t="s">
        <v>90</v>
      </c>
      <c r="C111" s="68"/>
      <c r="D111" s="16"/>
      <c r="E111" s="362"/>
      <c r="F111" s="68"/>
    </row>
    <row r="112" spans="1:9" ht="15.6" x14ac:dyDescent="0.3">
      <c r="A112" s="65"/>
      <c r="B112" s="67" t="s">
        <v>94</v>
      </c>
      <c r="C112" s="17"/>
      <c r="D112" s="16"/>
      <c r="E112" s="356"/>
      <c r="F112" s="17"/>
    </row>
    <row r="113" spans="1:6" ht="15.6" x14ac:dyDescent="0.3">
      <c r="A113" s="65"/>
      <c r="B113" s="67" t="s">
        <v>95</v>
      </c>
      <c r="C113" s="17"/>
      <c r="D113" s="16"/>
      <c r="E113" s="356"/>
      <c r="F113" s="17"/>
    </row>
    <row r="114" spans="1:6" ht="15.6" x14ac:dyDescent="0.3">
      <c r="A114" s="65"/>
      <c r="B114" s="67" t="s">
        <v>96</v>
      </c>
      <c r="C114" s="17"/>
      <c r="D114" s="16"/>
      <c r="E114" s="356"/>
      <c r="F114" s="17"/>
    </row>
    <row r="115" spans="1:6" ht="31.2" x14ac:dyDescent="0.3">
      <c r="A115" s="65"/>
      <c r="B115" s="76" t="s">
        <v>97</v>
      </c>
      <c r="C115" s="17"/>
      <c r="D115" s="16"/>
      <c r="E115" s="356"/>
      <c r="F115" s="17"/>
    </row>
    <row r="116" spans="1:6" ht="16.2" x14ac:dyDescent="0.35">
      <c r="A116" s="69"/>
      <c r="B116" s="70" t="s">
        <v>98</v>
      </c>
      <c r="C116" s="77"/>
      <c r="D116" s="22"/>
      <c r="E116" s="363"/>
      <c r="F116" s="77"/>
    </row>
    <row r="117" spans="1:6" ht="15.6" x14ac:dyDescent="0.3">
      <c r="A117" s="78"/>
      <c r="B117" s="79" t="s">
        <v>99</v>
      </c>
      <c r="C117" s="60"/>
      <c r="D117" s="80"/>
      <c r="E117" s="356"/>
      <c r="F117" s="60"/>
    </row>
    <row r="118" spans="1:6" ht="15.6" x14ac:dyDescent="0.3">
      <c r="A118" s="78"/>
      <c r="B118" s="67" t="s">
        <v>100</v>
      </c>
      <c r="C118" s="17"/>
      <c r="D118" s="16"/>
      <c r="E118" s="356"/>
      <c r="F118" s="17"/>
    </row>
    <row r="119" spans="1:6" ht="16.2" x14ac:dyDescent="0.35">
      <c r="A119" s="69"/>
      <c r="B119" s="81" t="s">
        <v>101</v>
      </c>
      <c r="C119" s="71"/>
      <c r="D119" s="63"/>
      <c r="E119" s="363"/>
      <c r="F119" s="71"/>
    </row>
    <row r="120" spans="1:6" ht="15.6" x14ac:dyDescent="0.3">
      <c r="A120" s="82"/>
      <c r="B120" s="83" t="s">
        <v>102</v>
      </c>
      <c r="C120" s="85"/>
      <c r="D120" s="84"/>
      <c r="E120" s="364"/>
      <c r="F120" s="85"/>
    </row>
    <row r="121" spans="1:6" ht="16.2" thickBot="1" x14ac:dyDescent="0.35">
      <c r="A121" s="86"/>
      <c r="B121" s="87" t="s">
        <v>103</v>
      </c>
      <c r="C121" s="89"/>
      <c r="D121" s="88"/>
      <c r="E121" s="365"/>
      <c r="F121" s="89"/>
    </row>
  </sheetData>
  <pageMargins left="0.7" right="0.7" top="0.75" bottom="0.75" header="0.3" footer="0.3"/>
  <pageSetup scale="10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56"/>
  <sheetViews>
    <sheetView topLeftCell="A89" zoomScale="130" zoomScaleNormal="130" workbookViewId="0">
      <selection sqref="A1:H97"/>
    </sheetView>
  </sheetViews>
  <sheetFormatPr defaultRowHeight="14.4" x14ac:dyDescent="0.3"/>
  <cols>
    <col min="1" max="1" width="9.6640625" customWidth="1"/>
    <col min="2" max="2" width="37.21875" customWidth="1"/>
    <col min="3" max="3" width="29.77734375" hidden="1" customWidth="1"/>
    <col min="4" max="4" width="15.88671875" customWidth="1"/>
    <col min="5" max="5" width="18.109375" style="62" customWidth="1"/>
    <col min="6" max="6" width="16.6640625" style="62" customWidth="1"/>
    <col min="7" max="7" width="17" style="380" customWidth="1"/>
    <col min="8" max="8" width="15.88671875" customWidth="1"/>
    <col min="9" max="9" width="15.88671875" hidden="1" customWidth="1"/>
    <col min="10" max="10" width="13.5546875" customWidth="1"/>
    <col min="11" max="11" width="21" style="62" customWidth="1"/>
    <col min="12" max="12" width="13.21875" bestFit="1" customWidth="1"/>
    <col min="13" max="13" width="13.109375" bestFit="1" customWidth="1"/>
    <col min="14" max="14" width="12.88671875" customWidth="1"/>
    <col min="16" max="16" width="13.88671875" customWidth="1"/>
  </cols>
  <sheetData>
    <row r="1" spans="1:16" ht="20.399999999999999" x14ac:dyDescent="0.35">
      <c r="A1" s="465" t="s">
        <v>108</v>
      </c>
      <c r="B1" s="466"/>
      <c r="C1" s="466"/>
      <c r="D1" s="466"/>
      <c r="E1" s="466"/>
      <c r="F1" s="466"/>
      <c r="G1" s="466"/>
      <c r="H1" s="467"/>
      <c r="I1" s="318"/>
    </row>
    <row r="2" spans="1:16" ht="20.399999999999999" x14ac:dyDescent="0.35">
      <c r="A2" s="468" t="s">
        <v>109</v>
      </c>
      <c r="B2" s="469"/>
      <c r="C2" s="469"/>
      <c r="D2" s="469"/>
      <c r="E2" s="469"/>
      <c r="F2" s="469"/>
      <c r="G2" s="469"/>
      <c r="H2" s="470"/>
      <c r="I2" s="318"/>
    </row>
    <row r="3" spans="1:16" ht="21" thickBot="1" x14ac:dyDescent="0.4">
      <c r="A3" s="471" t="s">
        <v>110</v>
      </c>
      <c r="B3" s="472"/>
      <c r="C3" s="472"/>
      <c r="D3" s="472"/>
      <c r="E3" s="472"/>
      <c r="F3" s="472"/>
      <c r="G3" s="472"/>
      <c r="H3" s="473"/>
      <c r="I3" s="318"/>
    </row>
    <row r="4" spans="1:16" ht="54" thickBot="1" x14ac:dyDescent="0.35">
      <c r="A4" s="90" t="s">
        <v>0</v>
      </c>
      <c r="B4" s="91" t="s">
        <v>111</v>
      </c>
      <c r="C4" s="92" t="s">
        <v>112</v>
      </c>
      <c r="D4" s="95" t="s">
        <v>113</v>
      </c>
      <c r="E4" s="93" t="s">
        <v>285</v>
      </c>
      <c r="F4" s="94" t="s">
        <v>286</v>
      </c>
      <c r="G4" s="372" t="s">
        <v>287</v>
      </c>
      <c r="H4" s="95" t="s">
        <v>288</v>
      </c>
      <c r="I4" s="321" t="s">
        <v>435</v>
      </c>
    </row>
    <row r="5" spans="1:16" ht="15.6" x14ac:dyDescent="0.3">
      <c r="A5" s="96">
        <v>1413000</v>
      </c>
      <c r="B5" s="97" t="s">
        <v>112</v>
      </c>
      <c r="C5" s="98" t="s">
        <v>112</v>
      </c>
      <c r="D5" s="100"/>
      <c r="E5" s="11"/>
      <c r="F5" s="99"/>
      <c r="G5" s="373"/>
      <c r="H5" s="100"/>
      <c r="I5" s="322"/>
    </row>
    <row r="6" spans="1:16" ht="15.6" x14ac:dyDescent="0.3">
      <c r="A6" s="101">
        <v>1413002</v>
      </c>
      <c r="B6" s="102" t="s">
        <v>114</v>
      </c>
      <c r="C6" s="103" t="s">
        <v>115</v>
      </c>
      <c r="D6" s="105">
        <v>1000</v>
      </c>
      <c r="E6" s="105">
        <v>1000</v>
      </c>
      <c r="F6" s="104">
        <v>0</v>
      </c>
      <c r="G6" s="374">
        <f>F6/E6*100</f>
        <v>0</v>
      </c>
      <c r="H6" s="105">
        <v>1000</v>
      </c>
      <c r="I6" s="323">
        <v>1000</v>
      </c>
    </row>
    <row r="7" spans="1:16" ht="15.6" x14ac:dyDescent="0.3">
      <c r="A7" s="106">
        <v>1413001</v>
      </c>
      <c r="B7" s="107" t="s">
        <v>116</v>
      </c>
      <c r="C7" s="108" t="s">
        <v>117</v>
      </c>
      <c r="D7" s="109">
        <v>467000</v>
      </c>
      <c r="E7" s="109">
        <v>467000</v>
      </c>
      <c r="F7" s="16">
        <v>139515</v>
      </c>
      <c r="G7" s="374">
        <f t="shared" ref="G7:G66" si="0">F7/E7*100</f>
        <v>29.87473233404711</v>
      </c>
      <c r="H7" s="109">
        <v>1500000</v>
      </c>
      <c r="I7" s="324">
        <f>1000000+160000</f>
        <v>1160000</v>
      </c>
      <c r="J7" t="s">
        <v>432</v>
      </c>
    </row>
    <row r="8" spans="1:16" ht="15.6" x14ac:dyDescent="0.3">
      <c r="A8" s="106">
        <v>1412031</v>
      </c>
      <c r="B8" s="107" t="s">
        <v>118</v>
      </c>
      <c r="C8" s="108" t="s">
        <v>119</v>
      </c>
      <c r="D8" s="111">
        <v>0</v>
      </c>
      <c r="E8" s="111">
        <v>0</v>
      </c>
      <c r="F8" s="110">
        <v>0</v>
      </c>
      <c r="G8" s="374" t="e">
        <f t="shared" si="0"/>
        <v>#DIV/0!</v>
      </c>
      <c r="H8" s="111">
        <v>500000</v>
      </c>
      <c r="I8" s="325">
        <f>500000+6800</f>
        <v>506800</v>
      </c>
    </row>
    <row r="9" spans="1:16" ht="16.2" x14ac:dyDescent="0.35">
      <c r="A9" s="112"/>
      <c r="B9" s="113" t="s">
        <v>120</v>
      </c>
      <c r="C9" s="114" t="s">
        <v>121</v>
      </c>
      <c r="D9" s="116">
        <f>SUM(D6:D8)</f>
        <v>468000</v>
      </c>
      <c r="E9" s="116">
        <f>SUM(E6:E8)</f>
        <v>468000</v>
      </c>
      <c r="F9" s="115"/>
      <c r="G9" s="374">
        <f t="shared" si="0"/>
        <v>0</v>
      </c>
      <c r="H9" s="116">
        <v>2001000</v>
      </c>
      <c r="I9" s="326">
        <f>SUM(I6:I8)</f>
        <v>1667800</v>
      </c>
      <c r="M9" s="62">
        <v>2001000</v>
      </c>
      <c r="P9">
        <v>2001000</v>
      </c>
    </row>
    <row r="10" spans="1:16" ht="15.6" x14ac:dyDescent="0.3">
      <c r="A10" s="117"/>
      <c r="B10" s="118" t="s">
        <v>122</v>
      </c>
      <c r="C10" s="119" t="s">
        <v>122</v>
      </c>
      <c r="D10" s="121"/>
      <c r="E10" s="121"/>
      <c r="F10" s="120"/>
      <c r="G10" s="374" t="e">
        <f t="shared" si="0"/>
        <v>#DIV/0!</v>
      </c>
      <c r="H10" s="121"/>
      <c r="I10" s="327"/>
    </row>
    <row r="11" spans="1:16" s="30" customFormat="1" ht="15.6" x14ac:dyDescent="0.3">
      <c r="A11" s="122">
        <v>1422157</v>
      </c>
      <c r="B11" s="123" t="s">
        <v>123</v>
      </c>
      <c r="C11" s="123" t="s">
        <v>123</v>
      </c>
      <c r="D11" s="61">
        <v>500000</v>
      </c>
      <c r="E11" s="61">
        <v>500000</v>
      </c>
      <c r="F11" s="28">
        <v>267618</v>
      </c>
      <c r="G11" s="374">
        <f t="shared" si="0"/>
        <v>53.523600000000002</v>
      </c>
      <c r="H11" s="61">
        <v>500000</v>
      </c>
      <c r="I11" s="328">
        <v>500000</v>
      </c>
      <c r="K11" s="314"/>
    </row>
    <row r="12" spans="1:16" ht="15" customHeight="1" x14ac:dyDescent="0.3">
      <c r="A12" s="106">
        <v>1422275</v>
      </c>
      <c r="B12" s="107" t="s">
        <v>289</v>
      </c>
      <c r="C12" s="124" t="s">
        <v>124</v>
      </c>
      <c r="D12" s="111">
        <v>10000</v>
      </c>
      <c r="E12" s="111">
        <v>10000</v>
      </c>
      <c r="F12" s="110">
        <v>14260</v>
      </c>
      <c r="G12" s="374">
        <f t="shared" si="0"/>
        <v>142.6</v>
      </c>
      <c r="H12" s="111">
        <v>30000</v>
      </c>
      <c r="I12" s="324">
        <v>80000</v>
      </c>
    </row>
    <row r="13" spans="1:16" ht="15.6" x14ac:dyDescent="0.3">
      <c r="A13" s="106">
        <v>1412009</v>
      </c>
      <c r="B13" s="124" t="s">
        <v>125</v>
      </c>
      <c r="C13" s="124"/>
      <c r="D13" s="111">
        <v>50000</v>
      </c>
      <c r="E13" s="111">
        <v>50000</v>
      </c>
      <c r="F13" s="110">
        <v>5000</v>
      </c>
      <c r="G13" s="374">
        <f t="shared" si="0"/>
        <v>10</v>
      </c>
      <c r="H13" s="111">
        <v>70000</v>
      </c>
      <c r="I13" s="325">
        <v>70000</v>
      </c>
      <c r="J13" t="s">
        <v>431</v>
      </c>
    </row>
    <row r="14" spans="1:16" ht="15.6" x14ac:dyDescent="0.3">
      <c r="A14" s="106">
        <v>1422154</v>
      </c>
      <c r="B14" s="125" t="s">
        <v>126</v>
      </c>
      <c r="C14" s="125" t="s">
        <v>127</v>
      </c>
      <c r="D14" s="111">
        <v>26000</v>
      </c>
      <c r="E14" s="111">
        <v>26000</v>
      </c>
      <c r="F14" s="110">
        <v>66012</v>
      </c>
      <c r="G14" s="374">
        <f t="shared" si="0"/>
        <v>253.8923076923077</v>
      </c>
      <c r="H14" s="111">
        <v>70000</v>
      </c>
      <c r="I14" s="325">
        <v>70000</v>
      </c>
    </row>
    <row r="15" spans="1:16" s="18" customFormat="1" ht="16.2" x14ac:dyDescent="0.35">
      <c r="A15" s="126"/>
      <c r="B15" s="127" t="s">
        <v>128</v>
      </c>
      <c r="C15" s="128" t="s">
        <v>129</v>
      </c>
      <c r="D15" s="130">
        <f>SUM(D11:D14)</f>
        <v>586000</v>
      </c>
      <c r="E15" s="130">
        <f>SUM(E11:E14)</f>
        <v>586000</v>
      </c>
      <c r="F15" s="129"/>
      <c r="G15" s="374">
        <f t="shared" si="0"/>
        <v>0</v>
      </c>
      <c r="H15" s="130">
        <f>SUM(H11:H14)</f>
        <v>670000</v>
      </c>
      <c r="I15" s="329">
        <f>SUM(I11:I14)</f>
        <v>720000</v>
      </c>
      <c r="K15" s="315"/>
      <c r="M15" s="315">
        <v>670000</v>
      </c>
      <c r="P15" s="18">
        <v>670000</v>
      </c>
    </row>
    <row r="16" spans="1:16" ht="21.6" customHeight="1" x14ac:dyDescent="0.3">
      <c r="A16" s="117">
        <v>1422000</v>
      </c>
      <c r="B16" s="118" t="s">
        <v>130</v>
      </c>
      <c r="C16" s="131"/>
      <c r="D16" s="121"/>
      <c r="E16" s="121"/>
      <c r="F16" s="132"/>
      <c r="G16" s="374" t="e">
        <f t="shared" si="0"/>
        <v>#DIV/0!</v>
      </c>
      <c r="H16" s="121"/>
      <c r="I16" s="327"/>
      <c r="L16" s="74"/>
    </row>
    <row r="17" spans="1:14" ht="17.399999999999999" customHeight="1" x14ac:dyDescent="0.3">
      <c r="A17" s="106">
        <v>1422001</v>
      </c>
      <c r="B17" s="107" t="s">
        <v>131</v>
      </c>
      <c r="C17" s="133" t="s">
        <v>132</v>
      </c>
      <c r="D17" s="111">
        <v>5000</v>
      </c>
      <c r="E17" s="111">
        <v>5000</v>
      </c>
      <c r="F17" s="28">
        <v>9100</v>
      </c>
      <c r="G17" s="374">
        <f t="shared" si="0"/>
        <v>182</v>
      </c>
      <c r="H17" s="111">
        <v>10000</v>
      </c>
      <c r="I17" s="325">
        <v>10000</v>
      </c>
    </row>
    <row r="18" spans="1:14" ht="16.2" customHeight="1" x14ac:dyDescent="0.3">
      <c r="A18" s="106">
        <v>1422002</v>
      </c>
      <c r="B18" s="107" t="s">
        <v>133</v>
      </c>
      <c r="C18" s="133"/>
      <c r="D18" s="111">
        <v>15000</v>
      </c>
      <c r="E18" s="111">
        <v>15000</v>
      </c>
      <c r="F18" s="28">
        <v>10954</v>
      </c>
      <c r="G18" s="374">
        <f t="shared" si="0"/>
        <v>73.026666666666657</v>
      </c>
      <c r="H18" s="111">
        <v>20000</v>
      </c>
      <c r="I18" s="325">
        <v>20000</v>
      </c>
    </row>
    <row r="19" spans="1:14" s="30" customFormat="1" ht="15.6" customHeight="1" x14ac:dyDescent="0.3">
      <c r="A19" s="122">
        <v>1422003</v>
      </c>
      <c r="B19" s="123" t="s">
        <v>134</v>
      </c>
      <c r="C19" s="125" t="s">
        <v>135</v>
      </c>
      <c r="D19" s="61">
        <v>1000</v>
      </c>
      <c r="E19" s="61">
        <v>1000</v>
      </c>
      <c r="F19" s="28">
        <v>980</v>
      </c>
      <c r="G19" s="374">
        <f t="shared" si="0"/>
        <v>98</v>
      </c>
      <c r="H19" s="61">
        <v>3000</v>
      </c>
      <c r="I19" s="328">
        <v>3000</v>
      </c>
      <c r="K19" s="314"/>
    </row>
    <row r="20" spans="1:14" ht="18" customHeight="1" x14ac:dyDescent="0.3">
      <c r="A20" s="106">
        <v>1422014</v>
      </c>
      <c r="B20" s="107" t="s">
        <v>136</v>
      </c>
      <c r="C20" s="133"/>
      <c r="D20" s="111">
        <v>10000</v>
      </c>
      <c r="E20" s="111">
        <v>10000</v>
      </c>
      <c r="F20" s="28">
        <v>2960</v>
      </c>
      <c r="G20" s="374">
        <f t="shared" si="0"/>
        <v>29.599999999999998</v>
      </c>
      <c r="H20" s="111">
        <v>10000</v>
      </c>
      <c r="I20" s="324">
        <v>10000</v>
      </c>
    </row>
    <row r="21" spans="1:14" ht="17.399999999999999" customHeight="1" x14ac:dyDescent="0.3">
      <c r="A21" s="106">
        <v>1422005</v>
      </c>
      <c r="B21" s="107" t="s">
        <v>137</v>
      </c>
      <c r="C21" s="108" t="s">
        <v>138</v>
      </c>
      <c r="D21" s="111">
        <v>15000</v>
      </c>
      <c r="E21" s="111">
        <v>15000</v>
      </c>
      <c r="F21" s="28">
        <v>12400</v>
      </c>
      <c r="G21" s="374">
        <f t="shared" si="0"/>
        <v>82.666666666666671</v>
      </c>
      <c r="H21" s="111">
        <v>30000</v>
      </c>
      <c r="I21" s="324">
        <v>20000</v>
      </c>
      <c r="N21" s="134">
        <v>601000</v>
      </c>
    </row>
    <row r="22" spans="1:14" s="30" customFormat="1" ht="16.95" customHeight="1" x14ac:dyDescent="0.3">
      <c r="A22" s="122">
        <v>1422006</v>
      </c>
      <c r="B22" s="123" t="s">
        <v>139</v>
      </c>
      <c r="C22" s="125" t="s">
        <v>140</v>
      </c>
      <c r="D22" s="61">
        <v>6000</v>
      </c>
      <c r="E22" s="61">
        <v>6000</v>
      </c>
      <c r="F22" s="28">
        <v>4500</v>
      </c>
      <c r="G22" s="374">
        <f t="shared" si="0"/>
        <v>75</v>
      </c>
      <c r="H22" s="61">
        <v>10000</v>
      </c>
      <c r="I22" s="324">
        <v>17000</v>
      </c>
      <c r="J22" s="319"/>
      <c r="K22" s="314"/>
      <c r="N22" s="30">
        <v>467000</v>
      </c>
    </row>
    <row r="23" spans="1:14" ht="18" customHeight="1" x14ac:dyDescent="0.3">
      <c r="A23" s="106">
        <v>1422007</v>
      </c>
      <c r="B23" s="107" t="s">
        <v>141</v>
      </c>
      <c r="C23" s="135" t="s">
        <v>142</v>
      </c>
      <c r="D23" s="111">
        <v>10000</v>
      </c>
      <c r="E23" s="111">
        <v>10000</v>
      </c>
      <c r="F23" s="28">
        <v>5970</v>
      </c>
      <c r="G23" s="374">
        <f t="shared" si="0"/>
        <v>59.699999999999996</v>
      </c>
      <c r="H23" s="111">
        <v>20000</v>
      </c>
      <c r="I23" s="324">
        <v>15000</v>
      </c>
      <c r="N23">
        <v>1000</v>
      </c>
    </row>
    <row r="24" spans="1:14" ht="18" customHeight="1" x14ac:dyDescent="0.3">
      <c r="A24" s="106">
        <v>1422066</v>
      </c>
      <c r="B24" s="107" t="s">
        <v>290</v>
      </c>
      <c r="C24" s="133" t="s">
        <v>143</v>
      </c>
      <c r="D24" s="111">
        <v>10000</v>
      </c>
      <c r="E24" s="111">
        <v>10000</v>
      </c>
      <c r="F24" s="28">
        <v>7800</v>
      </c>
      <c r="G24" s="374">
        <f t="shared" si="0"/>
        <v>78</v>
      </c>
      <c r="H24" s="111">
        <v>15000</v>
      </c>
      <c r="I24" s="324">
        <v>20000</v>
      </c>
      <c r="N24">
        <v>325000</v>
      </c>
    </row>
    <row r="25" spans="1:14" s="370" customFormat="1" ht="17.399999999999999" customHeight="1" x14ac:dyDescent="0.3">
      <c r="A25" s="366">
        <v>1422009</v>
      </c>
      <c r="B25" s="367" t="s">
        <v>144</v>
      </c>
      <c r="C25" s="108" t="s">
        <v>145</v>
      </c>
      <c r="D25" s="368">
        <v>60000</v>
      </c>
      <c r="E25" s="368">
        <v>60000</v>
      </c>
      <c r="F25" s="16">
        <v>10200</v>
      </c>
      <c r="G25" s="374">
        <f t="shared" si="0"/>
        <v>17</v>
      </c>
      <c r="H25" s="368">
        <v>20000</v>
      </c>
      <c r="I25" s="369">
        <v>15000</v>
      </c>
      <c r="J25" s="390"/>
      <c r="K25" s="371"/>
      <c r="N25" s="370">
        <v>21000</v>
      </c>
    </row>
    <row r="26" spans="1:14" ht="17.399999999999999" customHeight="1" x14ac:dyDescent="0.3">
      <c r="A26" s="106">
        <v>1422010</v>
      </c>
      <c r="B26" s="107" t="s">
        <v>146</v>
      </c>
      <c r="C26" s="108"/>
      <c r="D26" s="111">
        <v>10000</v>
      </c>
      <c r="E26" s="111">
        <v>10000</v>
      </c>
      <c r="F26" s="28">
        <v>3000</v>
      </c>
      <c r="G26" s="374">
        <f t="shared" si="0"/>
        <v>30</v>
      </c>
      <c r="H26" s="111">
        <v>20000</v>
      </c>
      <c r="I26" s="324">
        <v>20000</v>
      </c>
      <c r="N26">
        <v>812800</v>
      </c>
    </row>
    <row r="27" spans="1:14" s="19" customFormat="1" ht="14.25" customHeight="1" x14ac:dyDescent="0.3">
      <c r="A27" s="122">
        <v>1422011</v>
      </c>
      <c r="B27" s="123" t="s">
        <v>291</v>
      </c>
      <c r="C27" s="136" t="s">
        <v>147</v>
      </c>
      <c r="D27" s="61">
        <v>100000</v>
      </c>
      <c r="E27" s="61">
        <v>100000</v>
      </c>
      <c r="F27" s="28">
        <v>80435</v>
      </c>
      <c r="G27" s="374">
        <f t="shared" si="0"/>
        <v>80.435000000000002</v>
      </c>
      <c r="H27" s="61">
        <v>150000</v>
      </c>
      <c r="I27" s="324">
        <v>120000</v>
      </c>
      <c r="J27" s="320"/>
      <c r="K27" s="316"/>
      <c r="N27" s="19">
        <v>22000</v>
      </c>
    </row>
    <row r="28" spans="1:14" ht="18" customHeight="1" x14ac:dyDescent="0.3">
      <c r="A28" s="106">
        <v>1422026</v>
      </c>
      <c r="B28" s="107" t="s">
        <v>148</v>
      </c>
      <c r="C28" s="108"/>
      <c r="D28" s="111">
        <v>10000</v>
      </c>
      <c r="E28" s="111">
        <v>10000</v>
      </c>
      <c r="F28" s="28">
        <v>29190</v>
      </c>
      <c r="G28" s="374">
        <f t="shared" si="0"/>
        <v>291.89999999999998</v>
      </c>
      <c r="H28" s="111">
        <v>40000</v>
      </c>
      <c r="I28" s="324">
        <v>30000</v>
      </c>
      <c r="N28">
        <v>50000</v>
      </c>
    </row>
    <row r="29" spans="1:14" ht="15.6" x14ac:dyDescent="0.3">
      <c r="A29" s="106">
        <v>1422018</v>
      </c>
      <c r="B29" s="108" t="s">
        <v>149</v>
      </c>
      <c r="C29" s="108"/>
      <c r="D29" s="111">
        <v>15000</v>
      </c>
      <c r="E29" s="111">
        <v>15000</v>
      </c>
      <c r="F29" s="16">
        <v>14700</v>
      </c>
      <c r="G29" s="374">
        <f t="shared" si="0"/>
        <v>98</v>
      </c>
      <c r="H29" s="111">
        <v>30000</v>
      </c>
      <c r="I29" s="324">
        <v>20000</v>
      </c>
      <c r="N29" s="137">
        <f>SUM(N21:N28)</f>
        <v>2299800</v>
      </c>
    </row>
    <row r="30" spans="1:14" s="19" customFormat="1" ht="17.399999999999999" customHeight="1" x14ac:dyDescent="0.3">
      <c r="A30" s="122">
        <v>1422013</v>
      </c>
      <c r="B30" s="138" t="s">
        <v>150</v>
      </c>
      <c r="C30" s="125" t="s">
        <v>151</v>
      </c>
      <c r="D30" s="61">
        <v>3000</v>
      </c>
      <c r="E30" s="61">
        <v>3000</v>
      </c>
      <c r="F30" s="28">
        <v>2530</v>
      </c>
      <c r="G30" s="374">
        <f t="shared" si="0"/>
        <v>84.333333333333343</v>
      </c>
      <c r="H30" s="61">
        <v>10000</v>
      </c>
      <c r="I30" s="324">
        <v>25000</v>
      </c>
      <c r="J30" s="320"/>
      <c r="K30" s="316"/>
    </row>
    <row r="31" spans="1:14" ht="18" customHeight="1" x14ac:dyDescent="0.3">
      <c r="A31" s="106">
        <v>1422020</v>
      </c>
      <c r="B31" s="107" t="s">
        <v>152</v>
      </c>
      <c r="C31" s="133" t="s">
        <v>153</v>
      </c>
      <c r="D31" s="111">
        <v>4000</v>
      </c>
      <c r="E31" s="111">
        <v>4000</v>
      </c>
      <c r="F31" s="28">
        <v>10240</v>
      </c>
      <c r="G31" s="374">
        <f t="shared" si="0"/>
        <v>256</v>
      </c>
      <c r="H31" s="111">
        <v>24000</v>
      </c>
      <c r="I31" s="324">
        <v>10000</v>
      </c>
    </row>
    <row r="32" spans="1:14" ht="20.25" customHeight="1" x14ac:dyDescent="0.3">
      <c r="A32" s="106">
        <v>1422022</v>
      </c>
      <c r="B32" s="107" t="s">
        <v>154</v>
      </c>
      <c r="C32" s="108" t="s">
        <v>155</v>
      </c>
      <c r="D32" s="111">
        <v>5000</v>
      </c>
      <c r="E32" s="111">
        <v>5000</v>
      </c>
      <c r="F32" s="28">
        <v>7370</v>
      </c>
      <c r="G32" s="374">
        <f t="shared" si="0"/>
        <v>147.4</v>
      </c>
      <c r="H32" s="111">
        <v>10000</v>
      </c>
      <c r="I32" s="324">
        <v>30000</v>
      </c>
    </row>
    <row r="33" spans="1:13" ht="15.6" x14ac:dyDescent="0.3">
      <c r="A33" s="106">
        <v>1422057</v>
      </c>
      <c r="B33" s="107" t="s">
        <v>156</v>
      </c>
      <c r="C33" s="133" t="s">
        <v>157</v>
      </c>
      <c r="D33" s="111">
        <v>10000</v>
      </c>
      <c r="E33" s="111">
        <v>10000</v>
      </c>
      <c r="F33" s="28">
        <v>10210</v>
      </c>
      <c r="G33" s="374">
        <f t="shared" si="0"/>
        <v>102.1</v>
      </c>
      <c r="H33" s="111">
        <v>50000</v>
      </c>
      <c r="I33" s="324">
        <v>8000</v>
      </c>
    </row>
    <row r="34" spans="1:13" s="19" customFormat="1" ht="15.6" x14ac:dyDescent="0.3">
      <c r="A34" s="122">
        <v>1415052</v>
      </c>
      <c r="B34" s="123" t="s">
        <v>429</v>
      </c>
      <c r="C34" s="125"/>
      <c r="D34" s="61">
        <v>7000</v>
      </c>
      <c r="E34" s="61">
        <v>7000</v>
      </c>
      <c r="F34" s="28">
        <v>8530</v>
      </c>
      <c r="G34" s="374">
        <f t="shared" si="0"/>
        <v>121.85714285714286</v>
      </c>
      <c r="H34" s="61">
        <v>10000</v>
      </c>
      <c r="I34" s="324">
        <v>25000</v>
      </c>
      <c r="K34" s="316"/>
    </row>
    <row r="35" spans="1:13" ht="18.75" customHeight="1" x14ac:dyDescent="0.3">
      <c r="A35" s="106">
        <v>1422029</v>
      </c>
      <c r="B35" s="107" t="s">
        <v>158</v>
      </c>
      <c r="C35" s="108" t="s">
        <v>159</v>
      </c>
      <c r="D35" s="111">
        <v>2000</v>
      </c>
      <c r="E35" s="111">
        <v>2000</v>
      </c>
      <c r="F35" s="28">
        <v>2300</v>
      </c>
      <c r="G35" s="374">
        <f t="shared" si="0"/>
        <v>114.99999999999999</v>
      </c>
      <c r="H35" s="111">
        <v>5000</v>
      </c>
      <c r="I35" s="324">
        <v>3000</v>
      </c>
      <c r="J35" t="s">
        <v>466</v>
      </c>
    </row>
    <row r="36" spans="1:13" ht="15.6" x14ac:dyDescent="0.3">
      <c r="A36" s="106">
        <v>1422023</v>
      </c>
      <c r="B36" s="107" t="s">
        <v>430</v>
      </c>
      <c r="C36" s="108"/>
      <c r="D36" s="111">
        <v>5000</v>
      </c>
      <c r="E36" s="111">
        <v>5000</v>
      </c>
      <c r="F36" s="28">
        <v>5800</v>
      </c>
      <c r="G36" s="374">
        <f t="shared" si="0"/>
        <v>115.99999999999999</v>
      </c>
      <c r="H36" s="111">
        <v>10000</v>
      </c>
      <c r="I36" s="324">
        <v>10000</v>
      </c>
      <c r="J36" t="s">
        <v>466</v>
      </c>
    </row>
    <row r="37" spans="1:13" ht="18.75" customHeight="1" x14ac:dyDescent="0.3">
      <c r="A37" s="106">
        <v>1422042</v>
      </c>
      <c r="B37" s="107" t="s">
        <v>160</v>
      </c>
      <c r="C37" s="108" t="s">
        <v>161</v>
      </c>
      <c r="D37" s="111">
        <v>5000</v>
      </c>
      <c r="E37" s="111">
        <v>5000</v>
      </c>
      <c r="F37" s="28">
        <v>4997</v>
      </c>
      <c r="G37" s="374">
        <f t="shared" si="0"/>
        <v>99.94</v>
      </c>
      <c r="H37" s="111">
        <v>7000</v>
      </c>
      <c r="I37" s="324">
        <v>7000</v>
      </c>
      <c r="J37" t="s">
        <v>466</v>
      </c>
    </row>
    <row r="38" spans="1:13" ht="17.25" customHeight="1" x14ac:dyDescent="0.3">
      <c r="A38" s="106">
        <v>1422044</v>
      </c>
      <c r="B38" s="107" t="s">
        <v>162</v>
      </c>
      <c r="C38" s="108" t="s">
        <v>163</v>
      </c>
      <c r="D38" s="111">
        <v>60000</v>
      </c>
      <c r="E38" s="111">
        <v>60000</v>
      </c>
      <c r="F38" s="28">
        <v>44000</v>
      </c>
      <c r="G38" s="374">
        <f t="shared" si="0"/>
        <v>73.333333333333329</v>
      </c>
      <c r="H38" s="111">
        <v>60000</v>
      </c>
      <c r="I38" s="324">
        <v>60000</v>
      </c>
      <c r="J38" t="s">
        <v>466</v>
      </c>
      <c r="M38" t="s">
        <v>367</v>
      </c>
    </row>
    <row r="39" spans="1:13" ht="17.25" customHeight="1" x14ac:dyDescent="0.3">
      <c r="A39" s="106">
        <v>1422021</v>
      </c>
      <c r="B39" s="107" t="s">
        <v>434</v>
      </c>
      <c r="C39" s="108"/>
      <c r="D39" s="111">
        <v>95000</v>
      </c>
      <c r="E39" s="111">
        <v>95000</v>
      </c>
      <c r="F39" s="28">
        <v>90650</v>
      </c>
      <c r="G39" s="374">
        <f t="shared" si="0"/>
        <v>95.421052631578945</v>
      </c>
      <c r="H39" s="448">
        <f>150000+100000</f>
        <v>250000</v>
      </c>
      <c r="I39" s="324">
        <v>30000</v>
      </c>
      <c r="J39">
        <v>100000</v>
      </c>
    </row>
    <row r="40" spans="1:13" ht="15.6" x14ac:dyDescent="0.3">
      <c r="A40" s="106">
        <v>1422242</v>
      </c>
      <c r="B40" s="107" t="s">
        <v>164</v>
      </c>
      <c r="C40" s="108"/>
      <c r="D40" s="111">
        <v>15000</v>
      </c>
      <c r="E40" s="111">
        <v>15000</v>
      </c>
      <c r="F40" s="28">
        <v>6700</v>
      </c>
      <c r="G40" s="374">
        <f t="shared" si="0"/>
        <v>44.666666666666664</v>
      </c>
      <c r="H40" s="111">
        <v>15000</v>
      </c>
      <c r="I40" s="324">
        <v>50000</v>
      </c>
      <c r="J40" t="s">
        <v>466</v>
      </c>
    </row>
    <row r="41" spans="1:13" ht="15.6" x14ac:dyDescent="0.3">
      <c r="A41" s="106">
        <v>1422141</v>
      </c>
      <c r="B41" s="107" t="s">
        <v>165</v>
      </c>
      <c r="C41" s="108"/>
      <c r="D41" s="111">
        <v>5000</v>
      </c>
      <c r="E41" s="111">
        <v>5000</v>
      </c>
      <c r="F41" s="28">
        <v>4050</v>
      </c>
      <c r="G41" s="374">
        <f t="shared" si="0"/>
        <v>81</v>
      </c>
      <c r="H41" s="448">
        <v>35000</v>
      </c>
      <c r="I41" s="324">
        <v>20000</v>
      </c>
      <c r="J41">
        <v>25000</v>
      </c>
    </row>
    <row r="42" spans="1:13" ht="15.6" x14ac:dyDescent="0.3">
      <c r="A42" s="106">
        <v>1422167</v>
      </c>
      <c r="B42" s="107" t="s">
        <v>292</v>
      </c>
      <c r="C42" s="108"/>
      <c r="D42" s="111">
        <v>4800</v>
      </c>
      <c r="E42" s="111">
        <v>4800</v>
      </c>
      <c r="F42" s="28">
        <v>2400</v>
      </c>
      <c r="G42" s="374">
        <f t="shared" si="0"/>
        <v>50</v>
      </c>
      <c r="H42" s="111">
        <v>5000</v>
      </c>
      <c r="I42" s="324">
        <v>15000</v>
      </c>
      <c r="J42" t="s">
        <v>466</v>
      </c>
    </row>
    <row r="43" spans="1:13" ht="15.6" x14ac:dyDescent="0.3">
      <c r="A43" s="106">
        <v>1422168</v>
      </c>
      <c r="B43" s="107" t="s">
        <v>166</v>
      </c>
      <c r="C43" s="108"/>
      <c r="D43" s="111">
        <v>5000</v>
      </c>
      <c r="E43" s="111">
        <v>5000</v>
      </c>
      <c r="F43" s="28">
        <v>4000</v>
      </c>
      <c r="G43" s="374">
        <f t="shared" si="0"/>
        <v>80</v>
      </c>
      <c r="H43" s="111">
        <v>7000</v>
      </c>
      <c r="I43" s="324">
        <v>5000</v>
      </c>
      <c r="J43" t="s">
        <v>466</v>
      </c>
    </row>
    <row r="44" spans="1:13" s="352" customFormat="1" ht="15.6" x14ac:dyDescent="0.3">
      <c r="A44" s="347">
        <v>1422052</v>
      </c>
      <c r="B44" s="348" t="s">
        <v>167</v>
      </c>
      <c r="C44" s="349" t="s">
        <v>168</v>
      </c>
      <c r="D44" s="350">
        <v>8000</v>
      </c>
      <c r="E44" s="350">
        <v>8000</v>
      </c>
      <c r="F44" s="351">
        <v>2370</v>
      </c>
      <c r="G44" s="375">
        <f t="shared" si="0"/>
        <v>29.625</v>
      </c>
      <c r="H44" s="350">
        <v>5000</v>
      </c>
      <c r="I44" s="324">
        <v>8000</v>
      </c>
      <c r="J44" s="352" t="s">
        <v>466</v>
      </c>
      <c r="K44" s="353"/>
    </row>
    <row r="45" spans="1:13" ht="18" customHeight="1" x14ac:dyDescent="0.3">
      <c r="A45" s="106">
        <v>1422053</v>
      </c>
      <c r="B45" s="107" t="s">
        <v>169</v>
      </c>
      <c r="C45" s="108" t="s">
        <v>170</v>
      </c>
      <c r="D45" s="111">
        <v>5000</v>
      </c>
      <c r="E45" s="111">
        <v>5000</v>
      </c>
      <c r="F45" s="28">
        <v>2500</v>
      </c>
      <c r="G45" s="374">
        <f t="shared" si="0"/>
        <v>50</v>
      </c>
      <c r="H45" s="111">
        <v>5000</v>
      </c>
      <c r="I45" s="325">
        <v>10000</v>
      </c>
      <c r="J45" t="s">
        <v>466</v>
      </c>
    </row>
    <row r="46" spans="1:13" s="19" customFormat="1" ht="15.6" x14ac:dyDescent="0.3">
      <c r="A46" s="122">
        <v>1422015</v>
      </c>
      <c r="B46" s="123" t="s">
        <v>171</v>
      </c>
      <c r="C46" s="136"/>
      <c r="D46" s="61">
        <v>75000</v>
      </c>
      <c r="E46" s="61">
        <v>75000</v>
      </c>
      <c r="F46" s="28">
        <v>40500</v>
      </c>
      <c r="G46" s="374">
        <f t="shared" si="0"/>
        <v>54</v>
      </c>
      <c r="H46" s="61">
        <v>90000</v>
      </c>
      <c r="I46" s="324">
        <v>30000</v>
      </c>
      <c r="J46" s="19" t="s">
        <v>466</v>
      </c>
      <c r="K46" s="316"/>
    </row>
    <row r="47" spans="1:13" ht="15.6" x14ac:dyDescent="0.3">
      <c r="A47" s="106">
        <v>1422017</v>
      </c>
      <c r="B47" s="107" t="s">
        <v>172</v>
      </c>
      <c r="C47" s="108"/>
      <c r="D47" s="111">
        <v>10000</v>
      </c>
      <c r="E47" s="111">
        <v>10000</v>
      </c>
      <c r="F47" s="28">
        <v>9900</v>
      </c>
      <c r="G47" s="374">
        <f t="shared" si="0"/>
        <v>99</v>
      </c>
      <c r="H47" s="111">
        <v>30000</v>
      </c>
      <c r="I47" s="324">
        <v>90000</v>
      </c>
      <c r="J47" t="s">
        <v>466</v>
      </c>
      <c r="L47" t="s">
        <v>173</v>
      </c>
    </row>
    <row r="48" spans="1:13" ht="21" customHeight="1" x14ac:dyDescent="0.3">
      <c r="A48" s="106">
        <v>1422040</v>
      </c>
      <c r="B48" s="107" t="s">
        <v>436</v>
      </c>
      <c r="C48" s="108" t="s">
        <v>195</v>
      </c>
      <c r="D48" s="111">
        <v>60000</v>
      </c>
      <c r="E48" s="111">
        <v>60000</v>
      </c>
      <c r="F48" s="28">
        <v>41583</v>
      </c>
      <c r="G48" s="374">
        <f t="shared" si="0"/>
        <v>69.305000000000007</v>
      </c>
      <c r="H48" s="448">
        <v>150000</v>
      </c>
      <c r="I48" s="325">
        <v>100000</v>
      </c>
      <c r="J48" s="74">
        <v>50000</v>
      </c>
    </row>
    <row r="49" spans="1:16" ht="15.6" x14ac:dyDescent="0.3">
      <c r="A49" s="106">
        <v>1422019</v>
      </c>
      <c r="B49" s="107" t="s">
        <v>174</v>
      </c>
      <c r="C49" s="108"/>
      <c r="D49" s="111">
        <v>10000</v>
      </c>
      <c r="E49" s="111">
        <v>10000</v>
      </c>
      <c r="F49" s="28"/>
      <c r="G49" s="374">
        <f t="shared" si="0"/>
        <v>0</v>
      </c>
      <c r="H49" s="111">
        <v>10000</v>
      </c>
      <c r="I49" s="324">
        <v>20000</v>
      </c>
      <c r="J49" t="s">
        <v>466</v>
      </c>
    </row>
    <row r="50" spans="1:16" ht="15.6" x14ac:dyDescent="0.3">
      <c r="A50" s="106">
        <v>1422030</v>
      </c>
      <c r="B50" s="107" t="s">
        <v>175</v>
      </c>
      <c r="C50" s="108"/>
      <c r="D50" s="111">
        <v>5000</v>
      </c>
      <c r="E50" s="111">
        <v>5000</v>
      </c>
      <c r="F50" s="28">
        <v>5750</v>
      </c>
      <c r="G50" s="374">
        <f t="shared" si="0"/>
        <v>114.99999999999999</v>
      </c>
      <c r="H50" s="111">
        <v>7000</v>
      </c>
      <c r="I50" s="324">
        <v>20000</v>
      </c>
      <c r="M50" t="s">
        <v>367</v>
      </c>
    </row>
    <row r="51" spans="1:16" ht="15.6" x14ac:dyDescent="0.3">
      <c r="A51" s="106">
        <v>1422025</v>
      </c>
      <c r="B51" s="107" t="s">
        <v>176</v>
      </c>
      <c r="C51" s="108"/>
      <c r="D51" s="111">
        <v>3000</v>
      </c>
      <c r="E51" s="111">
        <v>3000</v>
      </c>
      <c r="F51" s="28">
        <v>3000</v>
      </c>
      <c r="G51" s="374">
        <f t="shared" si="0"/>
        <v>100</v>
      </c>
      <c r="H51" s="111">
        <v>5000</v>
      </c>
      <c r="I51" s="324">
        <v>10000</v>
      </c>
      <c r="J51" t="s">
        <v>466</v>
      </c>
    </row>
    <row r="52" spans="1:16" ht="15.6" x14ac:dyDescent="0.3">
      <c r="A52" s="106">
        <v>1422054</v>
      </c>
      <c r="B52" s="107" t="s">
        <v>177</v>
      </c>
      <c r="C52" s="133" t="s">
        <v>178</v>
      </c>
      <c r="D52" s="111">
        <v>15000</v>
      </c>
      <c r="E52" s="111">
        <v>15000</v>
      </c>
      <c r="F52" s="28">
        <v>10100</v>
      </c>
      <c r="G52" s="374">
        <f t="shared" si="0"/>
        <v>67.333333333333329</v>
      </c>
      <c r="H52" s="111">
        <v>20000</v>
      </c>
      <c r="I52" s="324">
        <v>5000</v>
      </c>
      <c r="J52" t="s">
        <v>466</v>
      </c>
    </row>
    <row r="53" spans="1:16" ht="15.6" x14ac:dyDescent="0.3">
      <c r="A53" s="106">
        <v>1422131</v>
      </c>
      <c r="B53" s="107" t="s">
        <v>210</v>
      </c>
      <c r="C53" s="133"/>
      <c r="D53" s="111">
        <v>1000</v>
      </c>
      <c r="E53" s="111">
        <v>1000</v>
      </c>
      <c r="F53" s="28">
        <v>2300</v>
      </c>
      <c r="G53" s="374">
        <f t="shared" si="0"/>
        <v>229.99999999999997</v>
      </c>
      <c r="H53" s="111">
        <v>5000</v>
      </c>
      <c r="I53" s="324">
        <v>25000</v>
      </c>
      <c r="J53" t="s">
        <v>466</v>
      </c>
    </row>
    <row r="54" spans="1:16" ht="15.6" x14ac:dyDescent="0.3">
      <c r="A54" s="106">
        <v>1422016</v>
      </c>
      <c r="B54" s="107" t="s">
        <v>179</v>
      </c>
      <c r="C54" s="133"/>
      <c r="D54" s="111">
        <v>15000</v>
      </c>
      <c r="E54" s="111">
        <v>15000</v>
      </c>
      <c r="F54" s="28">
        <v>10200</v>
      </c>
      <c r="G54" s="374">
        <f t="shared" si="0"/>
        <v>68</v>
      </c>
      <c r="H54" s="111">
        <v>20000</v>
      </c>
      <c r="I54" s="324">
        <v>10000</v>
      </c>
      <c r="J54" t="s">
        <v>466</v>
      </c>
    </row>
    <row r="55" spans="1:16" ht="15.6" x14ac:dyDescent="0.3">
      <c r="A55" s="106">
        <v>1422227</v>
      </c>
      <c r="B55" s="107" t="s">
        <v>454</v>
      </c>
      <c r="C55" s="108"/>
      <c r="D55" s="111">
        <v>1000</v>
      </c>
      <c r="E55" s="111">
        <v>1000</v>
      </c>
      <c r="F55" s="16">
        <v>1000</v>
      </c>
      <c r="G55" s="374">
        <f t="shared" si="0"/>
        <v>100</v>
      </c>
      <c r="H55" s="111">
        <v>2000</v>
      </c>
      <c r="I55" s="324">
        <v>25000</v>
      </c>
      <c r="J55" t="s">
        <v>466</v>
      </c>
    </row>
    <row r="56" spans="1:16" ht="15.6" x14ac:dyDescent="0.3">
      <c r="A56" s="106">
        <v>1422273</v>
      </c>
      <c r="B56" s="107" t="s">
        <v>209</v>
      </c>
      <c r="C56" s="133"/>
      <c r="D56" s="111">
        <v>5000</v>
      </c>
      <c r="E56" s="111">
        <v>5000</v>
      </c>
      <c r="F56" s="149">
        <v>4545</v>
      </c>
      <c r="G56" s="374">
        <f t="shared" si="0"/>
        <v>90.9</v>
      </c>
      <c r="H56" s="111">
        <v>10000</v>
      </c>
      <c r="I56" s="324">
        <v>2000</v>
      </c>
      <c r="J56" t="s">
        <v>466</v>
      </c>
    </row>
    <row r="57" spans="1:16" ht="15.6" x14ac:dyDescent="0.3">
      <c r="A57" s="106">
        <v>1422277</v>
      </c>
      <c r="B57" s="344" t="s">
        <v>193</v>
      </c>
      <c r="C57" s="148" t="s">
        <v>194</v>
      </c>
      <c r="D57" s="111">
        <v>10000</v>
      </c>
      <c r="E57" s="111">
        <v>10000</v>
      </c>
      <c r="F57" s="150">
        <v>5950</v>
      </c>
      <c r="G57" s="374">
        <f t="shared" si="0"/>
        <v>59.5</v>
      </c>
      <c r="H57" s="111">
        <v>20000</v>
      </c>
      <c r="I57" s="324">
        <v>15000</v>
      </c>
      <c r="J57" s="74" t="s">
        <v>466</v>
      </c>
    </row>
    <row r="58" spans="1:16" ht="15.75" customHeight="1" x14ac:dyDescent="0.3">
      <c r="A58" s="106">
        <v>1422047</v>
      </c>
      <c r="B58" s="107" t="s">
        <v>180</v>
      </c>
      <c r="C58" s="133"/>
      <c r="D58" s="111">
        <v>2000</v>
      </c>
      <c r="E58" s="111">
        <v>2000</v>
      </c>
      <c r="F58" s="28">
        <v>2040</v>
      </c>
      <c r="G58" s="374">
        <f t="shared" si="0"/>
        <v>102</v>
      </c>
      <c r="H58" s="111">
        <v>4000</v>
      </c>
      <c r="I58" s="324">
        <v>20000</v>
      </c>
      <c r="J58" t="s">
        <v>466</v>
      </c>
    </row>
    <row r="59" spans="1:16" ht="15.6" x14ac:dyDescent="0.3">
      <c r="A59" s="139">
        <v>1422177</v>
      </c>
      <c r="B59" s="140" t="s">
        <v>181</v>
      </c>
      <c r="C59" s="141"/>
      <c r="D59" s="143">
        <v>50000</v>
      </c>
      <c r="E59" s="143">
        <v>50000</v>
      </c>
      <c r="F59" s="142">
        <v>13588</v>
      </c>
      <c r="G59" s="374">
        <f t="shared" si="0"/>
        <v>27.176000000000002</v>
      </c>
      <c r="H59" s="143">
        <v>25000</v>
      </c>
      <c r="I59" s="324">
        <v>7000</v>
      </c>
      <c r="J59" t="s">
        <v>466</v>
      </c>
    </row>
    <row r="60" spans="1:16" ht="15.6" x14ac:dyDescent="0.3">
      <c r="A60" s="139">
        <v>1222204</v>
      </c>
      <c r="B60" s="140" t="s">
        <v>433</v>
      </c>
      <c r="C60" s="141"/>
      <c r="D60" s="143"/>
      <c r="E60" s="143"/>
      <c r="F60" s="142"/>
      <c r="G60" s="374"/>
      <c r="H60" s="143">
        <v>5000</v>
      </c>
      <c r="I60" s="324">
        <v>30000</v>
      </c>
      <c r="J60" t="s">
        <v>466</v>
      </c>
    </row>
    <row r="61" spans="1:16" ht="15.6" x14ac:dyDescent="0.3">
      <c r="A61" s="106">
        <v>1422068</v>
      </c>
      <c r="B61" s="107" t="s">
        <v>182</v>
      </c>
      <c r="C61" s="133" t="s">
        <v>183</v>
      </c>
      <c r="D61" s="111">
        <v>5000</v>
      </c>
      <c r="E61" s="111">
        <v>5000</v>
      </c>
      <c r="F61" s="28">
        <v>2200</v>
      </c>
      <c r="G61" s="374">
        <f t="shared" si="0"/>
        <v>44</v>
      </c>
      <c r="H61" s="111">
        <v>5000</v>
      </c>
      <c r="I61" s="324">
        <v>10000</v>
      </c>
      <c r="J61" t="s">
        <v>466</v>
      </c>
    </row>
    <row r="62" spans="1:16" ht="16.2" x14ac:dyDescent="0.35">
      <c r="A62" s="126"/>
      <c r="B62" s="144" t="s">
        <v>184</v>
      </c>
      <c r="C62" s="144" t="s">
        <v>184</v>
      </c>
      <c r="D62" s="146">
        <f>SUM(D17:D61)</f>
        <v>772800</v>
      </c>
      <c r="E62" s="146">
        <f>SUM(E17:E61)</f>
        <v>772800</v>
      </c>
      <c r="F62" s="145"/>
      <c r="G62" s="374">
        <f t="shared" si="0"/>
        <v>0</v>
      </c>
      <c r="H62" s="146">
        <f>SUM(H17:H61)</f>
        <v>1294000</v>
      </c>
      <c r="I62" s="330">
        <f>SUM(I17:I61)</f>
        <v>1055000</v>
      </c>
      <c r="M62" s="62">
        <v>1119000</v>
      </c>
      <c r="P62">
        <v>1064000</v>
      </c>
    </row>
    <row r="63" spans="1:16" ht="15.6" x14ac:dyDescent="0.3">
      <c r="A63" s="117">
        <v>1423000</v>
      </c>
      <c r="B63" s="118" t="s">
        <v>185</v>
      </c>
      <c r="C63" s="12" t="s">
        <v>186</v>
      </c>
      <c r="D63" s="121"/>
      <c r="E63" s="121"/>
      <c r="F63" s="132"/>
      <c r="G63" s="374"/>
      <c r="H63" s="121"/>
      <c r="I63" s="327"/>
    </row>
    <row r="64" spans="1:16" ht="21" customHeight="1" x14ac:dyDescent="0.3">
      <c r="A64" s="106">
        <v>1423001</v>
      </c>
      <c r="B64" s="107" t="s">
        <v>187</v>
      </c>
      <c r="C64" s="108" t="s">
        <v>188</v>
      </c>
      <c r="D64" s="147">
        <v>30000</v>
      </c>
      <c r="E64" s="147">
        <v>30000</v>
      </c>
      <c r="F64" s="28">
        <v>3500</v>
      </c>
      <c r="G64" s="374">
        <f t="shared" si="0"/>
        <v>11.666666666666666</v>
      </c>
      <c r="H64" s="147">
        <v>30000</v>
      </c>
      <c r="I64" s="331">
        <v>30000</v>
      </c>
      <c r="J64" s="74"/>
    </row>
    <row r="65" spans="1:16" ht="15.6" x14ac:dyDescent="0.3">
      <c r="A65" s="106">
        <v>1423005</v>
      </c>
      <c r="B65" s="107" t="s">
        <v>189</v>
      </c>
      <c r="C65" s="133" t="s">
        <v>190</v>
      </c>
      <c r="D65" s="111">
        <v>3000</v>
      </c>
      <c r="E65" s="111">
        <v>3000</v>
      </c>
      <c r="F65" s="28">
        <v>2000</v>
      </c>
      <c r="G65" s="374">
        <f t="shared" si="0"/>
        <v>66.666666666666657</v>
      </c>
      <c r="H65" s="111">
        <v>3000</v>
      </c>
      <c r="I65" s="324">
        <v>5000</v>
      </c>
      <c r="J65" s="74"/>
    </row>
    <row r="66" spans="1:16" ht="15.75" customHeight="1" x14ac:dyDescent="0.3">
      <c r="A66" s="106">
        <v>1423006</v>
      </c>
      <c r="B66" s="107" t="s">
        <v>191</v>
      </c>
      <c r="C66" s="108" t="s">
        <v>192</v>
      </c>
      <c r="D66" s="111">
        <v>5000</v>
      </c>
      <c r="E66" s="111">
        <v>5000</v>
      </c>
      <c r="F66" s="28"/>
      <c r="G66" s="374">
        <f t="shared" si="0"/>
        <v>0</v>
      </c>
      <c r="H66" s="111">
        <v>20000</v>
      </c>
      <c r="I66" s="325">
        <v>20000</v>
      </c>
      <c r="J66" s="74"/>
    </row>
    <row r="67" spans="1:16" ht="18.75" customHeight="1" x14ac:dyDescent="0.3">
      <c r="A67" s="106">
        <v>1423011</v>
      </c>
      <c r="B67" s="107" t="s">
        <v>196</v>
      </c>
      <c r="C67" s="108" t="s">
        <v>197</v>
      </c>
      <c r="D67" s="111">
        <v>30000</v>
      </c>
      <c r="E67" s="111">
        <v>30000</v>
      </c>
      <c r="F67" s="28">
        <v>19100</v>
      </c>
      <c r="G67" s="374">
        <f t="shared" ref="G67:G117" si="1">F67/E67*100</f>
        <v>63.666666666666671</v>
      </c>
      <c r="H67" s="111">
        <v>30000</v>
      </c>
      <c r="I67" s="325">
        <v>30000</v>
      </c>
      <c r="J67" s="74"/>
    </row>
    <row r="68" spans="1:16" s="18" customFormat="1" ht="18" customHeight="1" x14ac:dyDescent="0.3">
      <c r="A68" s="391">
        <v>1423012</v>
      </c>
      <c r="B68" s="392" t="s">
        <v>198</v>
      </c>
      <c r="C68" s="108" t="s">
        <v>199</v>
      </c>
      <c r="D68" s="111">
        <v>20000</v>
      </c>
      <c r="E68" s="111">
        <v>20000</v>
      </c>
      <c r="F68" s="28"/>
      <c r="G68" s="393">
        <f t="shared" si="1"/>
        <v>0</v>
      </c>
      <c r="H68" s="111">
        <v>20000</v>
      </c>
      <c r="I68" s="325">
        <v>20000</v>
      </c>
      <c r="J68" s="394"/>
      <c r="K68" s="315"/>
    </row>
    <row r="69" spans="1:16" ht="15.6" x14ac:dyDescent="0.3">
      <c r="A69" s="106">
        <v>1423087</v>
      </c>
      <c r="B69" s="107" t="s">
        <v>200</v>
      </c>
      <c r="C69" s="108"/>
      <c r="D69" s="111">
        <v>10000</v>
      </c>
      <c r="E69" s="111">
        <v>10000</v>
      </c>
      <c r="F69" s="28">
        <v>10000</v>
      </c>
      <c r="G69" s="374">
        <f t="shared" si="1"/>
        <v>100</v>
      </c>
      <c r="H69" s="111">
        <v>15000</v>
      </c>
      <c r="I69" s="324">
        <v>20000</v>
      </c>
      <c r="J69" s="74"/>
      <c r="M69" t="s">
        <v>477</v>
      </c>
    </row>
    <row r="70" spans="1:16" ht="15" customHeight="1" x14ac:dyDescent="0.3">
      <c r="A70" s="106">
        <v>1423078</v>
      </c>
      <c r="B70" s="107" t="s">
        <v>201</v>
      </c>
      <c r="C70" s="108" t="s">
        <v>202</v>
      </c>
      <c r="D70" s="111">
        <v>10000</v>
      </c>
      <c r="E70" s="111">
        <v>10000</v>
      </c>
      <c r="F70" s="16">
        <v>5920</v>
      </c>
      <c r="G70" s="374">
        <f t="shared" si="1"/>
        <v>59.199999999999996</v>
      </c>
      <c r="H70" s="111">
        <v>10000</v>
      </c>
      <c r="I70" s="324">
        <v>20000</v>
      </c>
      <c r="J70" s="74"/>
    </row>
    <row r="71" spans="1:16" ht="16.5" customHeight="1" x14ac:dyDescent="0.3">
      <c r="A71" s="106">
        <v>1423086</v>
      </c>
      <c r="B71" s="107" t="s">
        <v>428</v>
      </c>
      <c r="C71" s="108" t="s">
        <v>203</v>
      </c>
      <c r="D71" s="111">
        <v>15000</v>
      </c>
      <c r="E71" s="111">
        <v>15000</v>
      </c>
      <c r="F71" s="16"/>
      <c r="G71" s="374">
        <f t="shared" si="1"/>
        <v>0</v>
      </c>
      <c r="H71" s="111">
        <v>50000</v>
      </c>
      <c r="I71" s="325">
        <v>50000</v>
      </c>
    </row>
    <row r="72" spans="1:16" ht="26.4" customHeight="1" x14ac:dyDescent="0.3">
      <c r="A72" s="106">
        <v>1423108</v>
      </c>
      <c r="B72" s="124" t="s">
        <v>437</v>
      </c>
      <c r="C72" s="108" t="s">
        <v>204</v>
      </c>
      <c r="D72" s="111">
        <v>50000</v>
      </c>
      <c r="E72" s="111">
        <v>50000</v>
      </c>
      <c r="F72" s="16">
        <v>19480</v>
      </c>
      <c r="G72" s="374">
        <f t="shared" si="1"/>
        <v>38.96</v>
      </c>
      <c r="H72" s="111">
        <v>50000</v>
      </c>
      <c r="I72" s="325">
        <v>50000</v>
      </c>
    </row>
    <row r="73" spans="1:16" s="153" customFormat="1" ht="15.6" x14ac:dyDescent="0.3">
      <c r="A73" s="151">
        <v>1423490</v>
      </c>
      <c r="B73" s="141" t="s">
        <v>448</v>
      </c>
      <c r="C73" s="141"/>
      <c r="D73" s="152">
        <v>85000</v>
      </c>
      <c r="E73" s="152">
        <v>85000</v>
      </c>
      <c r="F73" s="75">
        <v>38490</v>
      </c>
      <c r="G73" s="374">
        <f t="shared" si="1"/>
        <v>45.28235294117647</v>
      </c>
      <c r="H73" s="152">
        <v>60000</v>
      </c>
      <c r="I73" s="324">
        <v>50000</v>
      </c>
      <c r="K73" s="317"/>
    </row>
    <row r="74" spans="1:16" ht="15.6" x14ac:dyDescent="0.3">
      <c r="A74" s="106">
        <v>1423015</v>
      </c>
      <c r="B74" s="107" t="s">
        <v>205</v>
      </c>
      <c r="C74" s="108"/>
      <c r="D74" s="111">
        <v>15000</v>
      </c>
      <c r="E74" s="111">
        <v>15000</v>
      </c>
      <c r="F74" s="16">
        <v>3900</v>
      </c>
      <c r="G74" s="374">
        <f t="shared" si="1"/>
        <v>26</v>
      </c>
      <c r="H74" s="111">
        <v>15000</v>
      </c>
      <c r="I74" s="325">
        <v>15000</v>
      </c>
    </row>
    <row r="75" spans="1:16" ht="15.6" x14ac:dyDescent="0.3">
      <c r="A75" s="106">
        <v>1423012</v>
      </c>
      <c r="B75" s="107" t="s">
        <v>438</v>
      </c>
      <c r="C75" s="108"/>
      <c r="D75" s="111">
        <v>20000</v>
      </c>
      <c r="E75" s="111">
        <v>20000</v>
      </c>
      <c r="F75" s="149">
        <v>11600</v>
      </c>
      <c r="G75" s="374">
        <f t="shared" si="1"/>
        <v>57.999999999999993</v>
      </c>
      <c r="H75" s="111">
        <v>20000</v>
      </c>
      <c r="I75" s="325">
        <v>20000</v>
      </c>
    </row>
    <row r="76" spans="1:16" ht="15.6" x14ac:dyDescent="0.3">
      <c r="A76" s="106">
        <v>1423433</v>
      </c>
      <c r="B76" s="107" t="s">
        <v>206</v>
      </c>
      <c r="C76" s="154" t="s">
        <v>185</v>
      </c>
      <c r="D76" s="111">
        <v>10000</v>
      </c>
      <c r="E76" s="111">
        <v>10000</v>
      </c>
      <c r="F76" s="155"/>
      <c r="G76" s="374">
        <f t="shared" si="1"/>
        <v>0</v>
      </c>
      <c r="H76" s="111">
        <v>10000</v>
      </c>
      <c r="I76" s="325">
        <v>10000</v>
      </c>
    </row>
    <row r="77" spans="1:16" ht="15.6" x14ac:dyDescent="0.3">
      <c r="A77" s="106">
        <v>1423440</v>
      </c>
      <c r="B77" s="107" t="s">
        <v>207</v>
      </c>
      <c r="C77" s="133" t="s">
        <v>208</v>
      </c>
      <c r="D77" s="111">
        <v>10000</v>
      </c>
      <c r="E77" s="111">
        <v>10000</v>
      </c>
      <c r="F77" s="149"/>
      <c r="G77" s="374">
        <f t="shared" si="1"/>
        <v>0</v>
      </c>
      <c r="H77" s="111">
        <v>20000</v>
      </c>
      <c r="I77" s="325">
        <v>20000</v>
      </c>
    </row>
    <row r="78" spans="1:16" s="18" customFormat="1" ht="15.6" x14ac:dyDescent="0.3">
      <c r="A78" s="391">
        <v>1423527</v>
      </c>
      <c r="B78" s="392" t="s">
        <v>211</v>
      </c>
      <c r="C78" s="133" t="s">
        <v>212</v>
      </c>
      <c r="D78" s="111">
        <v>5000</v>
      </c>
      <c r="E78" s="111">
        <v>5000</v>
      </c>
      <c r="F78" s="16"/>
      <c r="G78" s="393">
        <f t="shared" si="1"/>
        <v>0</v>
      </c>
      <c r="H78" s="111">
        <v>5000</v>
      </c>
      <c r="I78" s="325">
        <v>5000</v>
      </c>
      <c r="K78" s="315"/>
    </row>
    <row r="79" spans="1:16" ht="16.2" x14ac:dyDescent="0.35">
      <c r="A79" s="156"/>
      <c r="B79" s="157" t="s">
        <v>213</v>
      </c>
      <c r="C79" s="158" t="s">
        <v>214</v>
      </c>
      <c r="D79" s="160">
        <f>SUM(D64:D78)</f>
        <v>318000</v>
      </c>
      <c r="E79" s="160">
        <f>SUM(E64:E78)</f>
        <v>318000</v>
      </c>
      <c r="F79" s="159"/>
      <c r="G79" s="374">
        <f t="shared" si="1"/>
        <v>0</v>
      </c>
      <c r="H79" s="160">
        <f>SUM(H64:H78)</f>
        <v>358000</v>
      </c>
      <c r="I79" s="332">
        <f>SUM(I64:I76)</f>
        <v>340000</v>
      </c>
      <c r="M79" s="62">
        <v>358000</v>
      </c>
      <c r="P79">
        <v>353000</v>
      </c>
    </row>
    <row r="80" spans="1:16" ht="14.4" customHeight="1" x14ac:dyDescent="0.3">
      <c r="A80" s="117">
        <v>1430000</v>
      </c>
      <c r="B80" s="118" t="s">
        <v>215</v>
      </c>
      <c r="C80" s="161" t="s">
        <v>216</v>
      </c>
      <c r="D80" s="121"/>
      <c r="E80" s="121"/>
      <c r="F80" s="11"/>
      <c r="G80" s="374"/>
      <c r="H80" s="121"/>
      <c r="I80" s="327"/>
    </row>
    <row r="81" spans="1:16" ht="15.6" x14ac:dyDescent="0.3">
      <c r="A81" s="106">
        <v>1430001</v>
      </c>
      <c r="B81" s="107" t="s">
        <v>217</v>
      </c>
      <c r="C81" s="108" t="s">
        <v>218</v>
      </c>
      <c r="D81" s="111">
        <v>2000</v>
      </c>
      <c r="E81" s="111">
        <v>2000</v>
      </c>
      <c r="F81" s="16"/>
      <c r="G81" s="374">
        <f t="shared" si="1"/>
        <v>0</v>
      </c>
      <c r="H81" s="111">
        <v>5000</v>
      </c>
      <c r="I81" s="325">
        <v>5000</v>
      </c>
    </row>
    <row r="82" spans="1:16" ht="17.25" customHeight="1" x14ac:dyDescent="0.3">
      <c r="A82" s="106">
        <v>1430005</v>
      </c>
      <c r="B82" s="107" t="s">
        <v>219</v>
      </c>
      <c r="C82" s="108" t="s">
        <v>220</v>
      </c>
      <c r="D82" s="111">
        <v>2000</v>
      </c>
      <c r="E82" s="111">
        <v>2000</v>
      </c>
      <c r="F82" s="16"/>
      <c r="G82" s="374">
        <f t="shared" si="1"/>
        <v>0</v>
      </c>
      <c r="H82" s="111">
        <v>2000</v>
      </c>
      <c r="I82" s="325">
        <v>2000</v>
      </c>
    </row>
    <row r="83" spans="1:16" ht="15.6" x14ac:dyDescent="0.3">
      <c r="A83" s="106">
        <v>1430027</v>
      </c>
      <c r="B83" s="107" t="s">
        <v>221</v>
      </c>
      <c r="C83" s="108"/>
      <c r="D83" s="111">
        <v>2000</v>
      </c>
      <c r="E83" s="111">
        <v>2000</v>
      </c>
      <c r="F83" s="16"/>
      <c r="G83" s="374">
        <f t="shared" si="1"/>
        <v>0</v>
      </c>
      <c r="H83" s="111">
        <v>10000</v>
      </c>
      <c r="I83" s="325">
        <v>10000</v>
      </c>
    </row>
    <row r="84" spans="1:16" ht="15.6" x14ac:dyDescent="0.3">
      <c r="A84" s="106">
        <v>1430028</v>
      </c>
      <c r="B84" s="107" t="s">
        <v>222</v>
      </c>
      <c r="C84" s="108"/>
      <c r="D84" s="111">
        <v>5000</v>
      </c>
      <c r="E84" s="111">
        <v>5000</v>
      </c>
      <c r="F84" s="16"/>
      <c r="G84" s="374">
        <f t="shared" si="1"/>
        <v>0</v>
      </c>
      <c r="H84" s="111">
        <v>5000</v>
      </c>
      <c r="I84" s="325">
        <v>20000</v>
      </c>
    </row>
    <row r="85" spans="1:16" ht="15.6" x14ac:dyDescent="0.3">
      <c r="A85" s="106">
        <v>1430030</v>
      </c>
      <c r="B85" s="107" t="s">
        <v>223</v>
      </c>
      <c r="C85" s="108"/>
      <c r="D85" s="111">
        <v>5000</v>
      </c>
      <c r="E85" s="111">
        <v>5000</v>
      </c>
      <c r="F85" s="16"/>
      <c r="G85" s="374">
        <f t="shared" si="1"/>
        <v>0</v>
      </c>
      <c r="H85" s="111">
        <v>5000</v>
      </c>
      <c r="I85" s="325">
        <v>10000</v>
      </c>
    </row>
    <row r="86" spans="1:16" ht="15.6" x14ac:dyDescent="0.3">
      <c r="A86" s="106">
        <v>1430033</v>
      </c>
      <c r="B86" s="107" t="s">
        <v>224</v>
      </c>
      <c r="C86" s="133" t="s">
        <v>225</v>
      </c>
      <c r="D86" s="111">
        <v>5000</v>
      </c>
      <c r="E86" s="111">
        <v>5000</v>
      </c>
      <c r="F86" s="16"/>
      <c r="G86" s="374">
        <f t="shared" si="1"/>
        <v>0</v>
      </c>
      <c r="H86" s="111">
        <v>5000</v>
      </c>
      <c r="I86" s="325">
        <v>5000</v>
      </c>
    </row>
    <row r="87" spans="1:16" ht="16.2" x14ac:dyDescent="0.35">
      <c r="A87" s="112"/>
      <c r="B87" s="157" t="s">
        <v>226</v>
      </c>
      <c r="C87" s="162" t="s">
        <v>227</v>
      </c>
      <c r="D87" s="164">
        <f>SUM(D81:D86)</f>
        <v>21000</v>
      </c>
      <c r="E87" s="164">
        <f>SUM(E81:E86)</f>
        <v>21000</v>
      </c>
      <c r="F87" s="163"/>
      <c r="G87" s="374">
        <f t="shared" si="1"/>
        <v>0</v>
      </c>
      <c r="H87" s="164">
        <f>SUM(H81:H86)</f>
        <v>32000</v>
      </c>
      <c r="I87" s="333">
        <f>SUM(I81:I85)</f>
        <v>47000</v>
      </c>
      <c r="M87" s="62">
        <v>32000</v>
      </c>
      <c r="P87">
        <v>52000</v>
      </c>
    </row>
    <row r="88" spans="1:16" ht="19.5" customHeight="1" x14ac:dyDescent="0.3">
      <c r="A88" s="117">
        <v>1415000</v>
      </c>
      <c r="B88" s="118" t="s">
        <v>228</v>
      </c>
      <c r="C88" s="161" t="s">
        <v>229</v>
      </c>
      <c r="D88" s="121"/>
      <c r="E88" s="121"/>
      <c r="F88" s="11"/>
      <c r="G88" s="374"/>
      <c r="H88" s="121"/>
      <c r="I88" s="327"/>
    </row>
    <row r="89" spans="1:16" ht="15.6" x14ac:dyDescent="0.3">
      <c r="A89" s="106">
        <v>1415012</v>
      </c>
      <c r="B89" s="124" t="s">
        <v>230</v>
      </c>
      <c r="C89" s="133" t="s">
        <v>231</v>
      </c>
      <c r="D89" s="111">
        <v>15000</v>
      </c>
      <c r="E89" s="111">
        <v>15000</v>
      </c>
      <c r="F89" s="16">
        <v>11350</v>
      </c>
      <c r="G89" s="374">
        <f t="shared" si="1"/>
        <v>75.666666666666671</v>
      </c>
      <c r="H89" s="111">
        <v>25000</v>
      </c>
      <c r="I89" s="325">
        <v>30000</v>
      </c>
    </row>
    <row r="90" spans="1:16" ht="15.6" x14ac:dyDescent="0.3">
      <c r="A90" s="106">
        <v>1412003</v>
      </c>
      <c r="B90" s="107" t="s">
        <v>232</v>
      </c>
      <c r="C90" s="133" t="s">
        <v>233</v>
      </c>
      <c r="D90" s="111">
        <v>50000</v>
      </c>
      <c r="E90" s="111">
        <v>50000</v>
      </c>
      <c r="F90" s="16"/>
      <c r="G90" s="374">
        <f t="shared" si="1"/>
        <v>0</v>
      </c>
      <c r="H90" s="111">
        <v>200000</v>
      </c>
      <c r="I90" s="325">
        <v>60000</v>
      </c>
      <c r="J90" s="449">
        <v>50000</v>
      </c>
    </row>
    <row r="91" spans="1:16" ht="15.6" x14ac:dyDescent="0.3">
      <c r="A91" s="106">
        <v>1415052</v>
      </c>
      <c r="B91" s="107" t="s">
        <v>234</v>
      </c>
      <c r="C91" s="133" t="s">
        <v>235</v>
      </c>
      <c r="D91" s="111">
        <v>25000</v>
      </c>
      <c r="E91" s="111">
        <v>25000</v>
      </c>
      <c r="F91" s="16"/>
      <c r="G91" s="374">
        <f t="shared" si="1"/>
        <v>0</v>
      </c>
      <c r="H91" s="111">
        <v>25000</v>
      </c>
      <c r="I91" s="324">
        <v>50000</v>
      </c>
    </row>
    <row r="92" spans="1:16" ht="12.6" customHeight="1" x14ac:dyDescent="0.35">
      <c r="A92" s="165"/>
      <c r="B92" s="113" t="s">
        <v>236</v>
      </c>
      <c r="C92" s="166" t="s">
        <v>237</v>
      </c>
      <c r="D92" s="167">
        <f>SUM(D89:D91)</f>
        <v>90000</v>
      </c>
      <c r="E92" s="167">
        <f>SUM(E89:E91)</f>
        <v>90000</v>
      </c>
      <c r="F92" s="163"/>
      <c r="G92" s="374">
        <f t="shared" si="1"/>
        <v>0</v>
      </c>
      <c r="H92" s="167">
        <f>SUM(H89:H91)</f>
        <v>250000</v>
      </c>
      <c r="I92" s="334">
        <f>SUM(I89:I91)+I96</f>
        <v>140200</v>
      </c>
      <c r="M92" s="62">
        <v>200000</v>
      </c>
      <c r="P92">
        <v>110000</v>
      </c>
    </row>
    <row r="93" spans="1:16" ht="12" customHeight="1" x14ac:dyDescent="0.3">
      <c r="A93" s="168"/>
      <c r="B93" s="169" t="s">
        <v>238</v>
      </c>
      <c r="C93" s="133" t="s">
        <v>239</v>
      </c>
      <c r="D93" s="111"/>
      <c r="E93" s="111"/>
      <c r="F93" s="16"/>
      <c r="G93" s="374"/>
      <c r="H93" s="111"/>
      <c r="I93" s="325"/>
    </row>
    <row r="94" spans="1:16" ht="15.6" x14ac:dyDescent="0.3">
      <c r="A94" s="106">
        <v>1450004</v>
      </c>
      <c r="B94" s="107" t="s">
        <v>240</v>
      </c>
      <c r="C94" s="133" t="s">
        <v>241</v>
      </c>
      <c r="D94" s="111">
        <v>100</v>
      </c>
      <c r="E94" s="111">
        <v>100</v>
      </c>
      <c r="F94" s="16"/>
      <c r="G94" s="374">
        <f t="shared" si="1"/>
        <v>0</v>
      </c>
      <c r="H94" s="111">
        <v>100</v>
      </c>
      <c r="I94" s="325">
        <v>100</v>
      </c>
      <c r="J94">
        <f>4605200-4380200</f>
        <v>225000</v>
      </c>
    </row>
    <row r="95" spans="1:16" ht="15.6" x14ac:dyDescent="0.3">
      <c r="A95" s="106">
        <v>1450007</v>
      </c>
      <c r="B95" s="107" t="s">
        <v>242</v>
      </c>
      <c r="C95" s="133" t="s">
        <v>241</v>
      </c>
      <c r="D95" s="111">
        <v>100</v>
      </c>
      <c r="E95" s="111">
        <v>100</v>
      </c>
      <c r="F95" s="16"/>
      <c r="G95" s="374">
        <f t="shared" si="1"/>
        <v>0</v>
      </c>
      <c r="H95" s="111">
        <v>100</v>
      </c>
      <c r="I95" s="325">
        <v>100</v>
      </c>
    </row>
    <row r="96" spans="1:16" ht="19.5" customHeight="1" x14ac:dyDescent="0.35">
      <c r="A96" s="170"/>
      <c r="B96" s="157" t="s">
        <v>243</v>
      </c>
      <c r="C96" s="171" t="s">
        <v>244</v>
      </c>
      <c r="D96" s="164">
        <v>200</v>
      </c>
      <c r="E96" s="164">
        <v>200</v>
      </c>
      <c r="F96" s="163"/>
      <c r="G96" s="374">
        <f t="shared" si="1"/>
        <v>0</v>
      </c>
      <c r="H96" s="164">
        <f>SUM(H94:H95)</f>
        <v>200</v>
      </c>
      <c r="I96" s="333">
        <f>SUM(I94:I95)</f>
        <v>200</v>
      </c>
      <c r="M96">
        <v>200</v>
      </c>
      <c r="P96">
        <v>200</v>
      </c>
    </row>
    <row r="97" spans="1:16" ht="15.6" x14ac:dyDescent="0.3">
      <c r="A97" s="172"/>
      <c r="B97" s="173" t="s">
        <v>245</v>
      </c>
      <c r="C97" s="174" t="s">
        <v>246</v>
      </c>
      <c r="D97" s="175">
        <v>2300000</v>
      </c>
      <c r="E97" s="175">
        <v>2300000</v>
      </c>
      <c r="F97" s="55"/>
      <c r="G97" s="374">
        <f t="shared" si="1"/>
        <v>0</v>
      </c>
      <c r="H97" s="175">
        <f>H96+H92+H87+H79+H62+H15+H9</f>
        <v>4605200</v>
      </c>
      <c r="I97" s="335">
        <f>I9+I15+I62+I79+I87+I92</f>
        <v>3970000</v>
      </c>
      <c r="L97" s="74"/>
      <c r="M97" s="62">
        <f>SUM(M9:M96)</f>
        <v>4380200</v>
      </c>
      <c r="P97">
        <f>SUM(P9:P96)</f>
        <v>4250200</v>
      </c>
    </row>
    <row r="98" spans="1:16" ht="22.5" customHeight="1" x14ac:dyDescent="0.3">
      <c r="A98" s="176"/>
      <c r="B98" s="177" t="s">
        <v>85</v>
      </c>
      <c r="C98" s="133" t="s">
        <v>247</v>
      </c>
      <c r="D98" s="178"/>
      <c r="E98" s="178"/>
      <c r="F98" s="16"/>
      <c r="G98" s="374"/>
      <c r="H98" s="178"/>
      <c r="I98" s="336"/>
    </row>
    <row r="99" spans="1:16" ht="13.5" customHeight="1" x14ac:dyDescent="0.3">
      <c r="A99" s="176"/>
      <c r="B99" s="177" t="s">
        <v>2</v>
      </c>
      <c r="C99" s="108" t="s">
        <v>248</v>
      </c>
      <c r="D99" s="178"/>
      <c r="E99" s="178"/>
      <c r="F99" s="16"/>
      <c r="G99" s="374"/>
      <c r="H99" s="178"/>
      <c r="I99" s="336"/>
      <c r="L99" s="62"/>
    </row>
    <row r="100" spans="1:16" ht="15.6" x14ac:dyDescent="0.3">
      <c r="A100" s="179"/>
      <c r="B100" s="180" t="s">
        <v>249</v>
      </c>
      <c r="C100" s="108" t="s">
        <v>250</v>
      </c>
      <c r="D100" s="61"/>
      <c r="E100" s="61"/>
      <c r="F100" s="16"/>
      <c r="G100" s="374"/>
      <c r="H100" s="61"/>
      <c r="I100" s="328"/>
      <c r="L100" s="62"/>
    </row>
    <row r="101" spans="1:16" ht="16.2" x14ac:dyDescent="0.35">
      <c r="A101" s="181"/>
      <c r="B101" s="182" t="s">
        <v>251</v>
      </c>
      <c r="C101" s="158" t="s">
        <v>252</v>
      </c>
      <c r="D101" s="184"/>
      <c r="E101" s="184"/>
      <c r="F101" s="183"/>
      <c r="G101" s="374"/>
      <c r="H101" s="184"/>
      <c r="I101" s="337"/>
    </row>
    <row r="102" spans="1:16" ht="15.6" x14ac:dyDescent="0.3">
      <c r="A102" s="185"/>
      <c r="B102" s="186" t="s">
        <v>253</v>
      </c>
      <c r="C102" s="108" t="s">
        <v>254</v>
      </c>
      <c r="D102" s="187"/>
      <c r="E102" s="187"/>
      <c r="F102" s="16"/>
      <c r="G102" s="374"/>
      <c r="H102" s="187"/>
      <c r="I102" s="338"/>
    </row>
    <row r="103" spans="1:16" ht="15.6" x14ac:dyDescent="0.3">
      <c r="A103" s="185"/>
      <c r="B103" s="188" t="s">
        <v>90</v>
      </c>
      <c r="C103" s="133" t="s">
        <v>255</v>
      </c>
      <c r="D103" s="68"/>
      <c r="E103" s="68"/>
      <c r="F103" s="16"/>
      <c r="G103" s="374"/>
      <c r="H103" s="68"/>
      <c r="I103" s="339"/>
    </row>
    <row r="104" spans="1:16" ht="15.6" x14ac:dyDescent="0.3">
      <c r="A104" s="185"/>
      <c r="B104" s="188" t="s">
        <v>91</v>
      </c>
      <c r="C104" s="189"/>
      <c r="D104" s="68"/>
      <c r="E104" s="68"/>
      <c r="F104" s="16"/>
      <c r="G104" s="374"/>
      <c r="H104" s="68"/>
      <c r="I104" s="339"/>
    </row>
    <row r="105" spans="1:16" ht="16.2" x14ac:dyDescent="0.3">
      <c r="A105" s="190"/>
      <c r="B105" s="191" t="s">
        <v>256</v>
      </c>
      <c r="C105" s="192" t="s">
        <v>257</v>
      </c>
      <c r="D105" s="194"/>
      <c r="E105" s="194"/>
      <c r="F105" s="193"/>
      <c r="G105" s="374"/>
      <c r="H105" s="194"/>
      <c r="I105" s="340"/>
    </row>
    <row r="106" spans="1:16" ht="21.75" customHeight="1" x14ac:dyDescent="0.3">
      <c r="A106" s="185"/>
      <c r="B106" s="195" t="s">
        <v>258</v>
      </c>
      <c r="C106" s="108" t="s">
        <v>259</v>
      </c>
      <c r="D106" s="68"/>
      <c r="E106" s="68"/>
      <c r="F106" s="16"/>
      <c r="G106" s="374"/>
      <c r="H106" s="68"/>
      <c r="I106" s="339"/>
    </row>
    <row r="107" spans="1:16" ht="17.25" customHeight="1" x14ac:dyDescent="0.3">
      <c r="A107" s="185"/>
      <c r="B107" s="188" t="s">
        <v>90</v>
      </c>
      <c r="C107" s="108" t="s">
        <v>260</v>
      </c>
      <c r="D107" s="68"/>
      <c r="E107" s="68"/>
      <c r="F107" s="16"/>
      <c r="G107" s="374"/>
      <c r="H107" s="68"/>
      <c r="I107" s="339"/>
    </row>
    <row r="108" spans="1:16" ht="15.6" x14ac:dyDescent="0.3">
      <c r="A108" s="185"/>
      <c r="B108" s="188" t="s">
        <v>94</v>
      </c>
      <c r="C108" s="133" t="s">
        <v>261</v>
      </c>
      <c r="D108" s="68"/>
      <c r="E108" s="68"/>
      <c r="F108" s="16"/>
      <c r="G108" s="374"/>
      <c r="H108" s="68"/>
      <c r="I108" s="339"/>
    </row>
    <row r="109" spans="1:16" s="18" customFormat="1" ht="15.6" x14ac:dyDescent="0.3">
      <c r="A109" s="196"/>
      <c r="B109" s="197" t="s">
        <v>262</v>
      </c>
      <c r="C109" s="198" t="s">
        <v>121</v>
      </c>
      <c r="D109" s="68"/>
      <c r="E109" s="68"/>
      <c r="F109" s="16"/>
      <c r="G109" s="374"/>
      <c r="H109" s="68"/>
      <c r="I109" s="339"/>
      <c r="K109" s="315"/>
    </row>
    <row r="110" spans="1:16" ht="16.2" x14ac:dyDescent="0.35">
      <c r="A110" s="185"/>
      <c r="B110" s="188" t="s">
        <v>96</v>
      </c>
      <c r="C110" s="199"/>
      <c r="D110" s="68"/>
      <c r="E110" s="68"/>
      <c r="F110" s="16"/>
      <c r="G110" s="374"/>
      <c r="H110" s="68"/>
      <c r="I110" s="339"/>
    </row>
    <row r="111" spans="1:16" ht="15.6" x14ac:dyDescent="0.3">
      <c r="A111" s="196"/>
      <c r="B111" s="200" t="s">
        <v>263</v>
      </c>
      <c r="C111" s="198" t="s">
        <v>264</v>
      </c>
      <c r="D111" s="68"/>
      <c r="E111" s="68"/>
      <c r="F111" s="59"/>
      <c r="G111" s="374"/>
      <c r="H111" s="68"/>
      <c r="I111" s="339"/>
    </row>
    <row r="112" spans="1:16" ht="16.2" x14ac:dyDescent="0.3">
      <c r="A112" s="190"/>
      <c r="B112" s="201" t="s">
        <v>265</v>
      </c>
      <c r="C112" s="202"/>
      <c r="D112" s="194"/>
      <c r="E112" s="194"/>
      <c r="F112" s="193"/>
      <c r="G112" s="374"/>
      <c r="H112" s="194"/>
      <c r="I112" s="340"/>
    </row>
    <row r="113" spans="1:13" ht="15.6" x14ac:dyDescent="0.3">
      <c r="A113" s="185"/>
      <c r="B113" s="186" t="s">
        <v>99</v>
      </c>
      <c r="C113" s="203"/>
      <c r="D113" s="68"/>
      <c r="E113" s="68"/>
      <c r="F113" s="16"/>
      <c r="G113" s="374"/>
      <c r="H113" s="68"/>
      <c r="I113" s="339"/>
    </row>
    <row r="114" spans="1:13" ht="15.6" x14ac:dyDescent="0.3">
      <c r="A114" s="185"/>
      <c r="B114" s="188" t="s">
        <v>100</v>
      </c>
      <c r="C114" s="203"/>
      <c r="D114" s="68"/>
      <c r="E114" s="68"/>
      <c r="F114" s="16"/>
      <c r="G114" s="374"/>
      <c r="H114" s="68"/>
      <c r="I114" s="339"/>
    </row>
    <row r="115" spans="1:13" ht="16.2" x14ac:dyDescent="0.3">
      <c r="A115" s="204"/>
      <c r="B115" s="205" t="s">
        <v>266</v>
      </c>
      <c r="C115" s="206" t="s">
        <v>267</v>
      </c>
      <c r="D115" s="207"/>
      <c r="E115" s="207"/>
      <c r="F115" s="63"/>
      <c r="G115" s="374"/>
      <c r="H115" s="207"/>
      <c r="I115" s="341"/>
    </row>
    <row r="116" spans="1:13" ht="15.6" x14ac:dyDescent="0.3">
      <c r="A116" s="208"/>
      <c r="B116" s="209" t="s">
        <v>102</v>
      </c>
      <c r="C116" s="174" t="s">
        <v>268</v>
      </c>
      <c r="D116" s="85"/>
      <c r="E116" s="85"/>
      <c r="F116" s="55"/>
      <c r="G116" s="374"/>
      <c r="H116" s="85"/>
      <c r="I116" s="342"/>
      <c r="L116" s="74"/>
    </row>
    <row r="117" spans="1:13" ht="16.2" thickBot="1" x14ac:dyDescent="0.35">
      <c r="A117" s="210"/>
      <c r="B117" s="211" t="s">
        <v>103</v>
      </c>
      <c r="C117" s="212" t="s">
        <v>269</v>
      </c>
      <c r="D117" s="345">
        <v>20274866.859999999</v>
      </c>
      <c r="E117" s="345">
        <v>20274866.859999999</v>
      </c>
      <c r="F117" s="213"/>
      <c r="G117" s="376">
        <f t="shared" si="1"/>
        <v>0</v>
      </c>
      <c r="H117" s="345"/>
      <c r="I117" s="343"/>
      <c r="J117">
        <f>SUM(J21:J116)</f>
        <v>450000</v>
      </c>
      <c r="M117" s="74"/>
    </row>
    <row r="118" spans="1:13" ht="15.6" x14ac:dyDescent="0.3">
      <c r="A118" s="214"/>
      <c r="B118" s="214"/>
      <c r="C118" s="215" t="s">
        <v>270</v>
      </c>
      <c r="D118" s="218"/>
      <c r="E118" s="216"/>
      <c r="F118" s="217"/>
      <c r="G118" s="377"/>
      <c r="H118" s="218"/>
      <c r="I118" s="218"/>
    </row>
    <row r="119" spans="1:13" ht="31.2" x14ac:dyDescent="0.3">
      <c r="A119" s="214"/>
      <c r="B119" s="214"/>
      <c r="C119" s="215" t="s">
        <v>271</v>
      </c>
      <c r="D119" s="219"/>
      <c r="E119" s="216"/>
      <c r="F119" s="217"/>
      <c r="G119" s="377"/>
      <c r="H119" s="219"/>
      <c r="I119" s="219"/>
    </row>
    <row r="120" spans="1:13" ht="31.2" x14ac:dyDescent="0.3">
      <c r="A120" s="214"/>
      <c r="B120" s="214"/>
      <c r="C120" s="220" t="s">
        <v>272</v>
      </c>
      <c r="D120" s="219"/>
      <c r="E120" s="216"/>
      <c r="F120" s="217"/>
      <c r="G120" s="377"/>
      <c r="H120" s="219"/>
      <c r="I120" s="219"/>
    </row>
    <row r="121" spans="1:13" ht="46.8" x14ac:dyDescent="0.3">
      <c r="A121" s="214"/>
      <c r="B121" s="214"/>
      <c r="C121" s="220" t="s">
        <v>273</v>
      </c>
      <c r="D121" s="219"/>
      <c r="E121" s="216"/>
      <c r="F121" s="217"/>
      <c r="G121" s="377"/>
      <c r="H121" s="219"/>
      <c r="I121" s="219"/>
    </row>
    <row r="122" spans="1:13" ht="15.6" x14ac:dyDescent="0.3">
      <c r="A122" s="214"/>
      <c r="B122" s="214"/>
      <c r="C122" s="222" t="s">
        <v>274</v>
      </c>
      <c r="D122" s="219"/>
      <c r="E122" s="216"/>
      <c r="F122" s="217"/>
      <c r="G122" s="377"/>
      <c r="H122" s="219"/>
      <c r="I122" s="219"/>
    </row>
    <row r="123" spans="1:13" ht="15.6" x14ac:dyDescent="0.3">
      <c r="A123" s="214"/>
      <c r="B123" s="214"/>
      <c r="C123" s="222" t="s">
        <v>275</v>
      </c>
      <c r="D123" s="219"/>
      <c r="E123" s="216"/>
      <c r="F123" s="217"/>
      <c r="G123" s="377"/>
      <c r="H123" s="219"/>
      <c r="I123" s="219"/>
    </row>
    <row r="124" spans="1:13" ht="15.6" x14ac:dyDescent="0.3">
      <c r="A124" s="214"/>
      <c r="B124" s="214"/>
      <c r="C124" s="222" t="s">
        <v>276</v>
      </c>
      <c r="D124" s="219"/>
      <c r="E124" s="216"/>
      <c r="F124" s="217"/>
      <c r="G124" s="377"/>
      <c r="H124" s="219"/>
      <c r="I124" s="219"/>
    </row>
    <row r="125" spans="1:13" ht="15.6" x14ac:dyDescent="0.3">
      <c r="A125" s="214"/>
      <c r="B125" s="214"/>
      <c r="C125" s="222" t="s">
        <v>277</v>
      </c>
      <c r="D125" s="219"/>
      <c r="E125" s="216"/>
      <c r="F125" s="217"/>
      <c r="G125" s="377"/>
      <c r="H125" s="219"/>
      <c r="I125" s="219"/>
    </row>
    <row r="126" spans="1:13" ht="15.6" x14ac:dyDescent="0.3">
      <c r="A126" s="214"/>
      <c r="B126" s="214"/>
      <c r="C126" s="222" t="s">
        <v>278</v>
      </c>
      <c r="D126" s="219"/>
      <c r="E126" s="216"/>
      <c r="F126" s="217"/>
      <c r="G126" s="377"/>
      <c r="H126" s="219"/>
      <c r="I126" s="219"/>
    </row>
    <row r="127" spans="1:13" ht="62.4" x14ac:dyDescent="0.3">
      <c r="A127" s="214"/>
      <c r="B127" s="214"/>
      <c r="C127" s="215" t="s">
        <v>279</v>
      </c>
      <c r="D127" s="219"/>
      <c r="E127" s="216"/>
      <c r="F127" s="217"/>
      <c r="G127" s="377"/>
      <c r="H127" s="219"/>
      <c r="I127" s="219"/>
    </row>
    <row r="128" spans="1:13" ht="16.2" x14ac:dyDescent="0.35">
      <c r="A128" s="214"/>
      <c r="B128" s="214"/>
      <c r="C128" s="223" t="s">
        <v>280</v>
      </c>
      <c r="D128" s="226"/>
      <c r="E128" s="224"/>
      <c r="F128" s="225"/>
      <c r="G128" s="378"/>
      <c r="H128" s="226"/>
      <c r="I128" s="226"/>
    </row>
    <row r="129" spans="1:9" ht="15.6" x14ac:dyDescent="0.3">
      <c r="A129" s="214"/>
      <c r="B129" s="214"/>
      <c r="C129" s="227" t="s">
        <v>281</v>
      </c>
      <c r="D129" s="219"/>
      <c r="E129" s="228"/>
      <c r="F129" s="217"/>
      <c r="G129" s="377"/>
      <c r="H129" s="219"/>
      <c r="I129" s="219"/>
    </row>
    <row r="130" spans="1:9" ht="62.4" x14ac:dyDescent="0.3">
      <c r="A130" s="214"/>
      <c r="B130" s="214"/>
      <c r="C130" s="220" t="s">
        <v>282</v>
      </c>
      <c r="D130" s="219"/>
      <c r="E130" s="221"/>
      <c r="F130" s="217"/>
      <c r="G130" s="377"/>
      <c r="H130" s="219"/>
      <c r="I130" s="219"/>
    </row>
    <row r="131" spans="1:9" ht="15.6" x14ac:dyDescent="0.3">
      <c r="A131" s="214"/>
      <c r="B131" s="214"/>
      <c r="C131" s="220" t="s">
        <v>283</v>
      </c>
      <c r="D131" s="219"/>
      <c r="E131" s="221"/>
      <c r="F131" s="217"/>
      <c r="G131" s="377"/>
      <c r="H131" s="219"/>
      <c r="I131" s="219"/>
    </row>
    <row r="132" spans="1:9" ht="18" x14ac:dyDescent="0.35">
      <c r="A132" s="214"/>
      <c r="B132" s="214"/>
      <c r="C132" s="229" t="s">
        <v>284</v>
      </c>
      <c r="D132" s="219"/>
      <c r="E132" s="230"/>
      <c r="F132" s="217"/>
      <c r="G132" s="377"/>
      <c r="H132" s="219"/>
      <c r="I132" s="219"/>
    </row>
    <row r="133" spans="1:9" ht="15.6" x14ac:dyDescent="0.3">
      <c r="A133" s="214"/>
      <c r="B133" s="214"/>
      <c r="C133" s="231"/>
      <c r="D133" s="219"/>
      <c r="E133" s="216"/>
      <c r="F133" s="217"/>
      <c r="G133" s="377"/>
      <c r="H133" s="219"/>
      <c r="I133" s="219"/>
    </row>
    <row r="134" spans="1:9" ht="15.6" x14ac:dyDescent="0.3">
      <c r="A134" s="214"/>
      <c r="B134" s="214"/>
      <c r="C134" s="232" t="s">
        <v>103</v>
      </c>
      <c r="D134" s="219"/>
      <c r="E134" s="233"/>
      <c r="F134" s="217"/>
      <c r="G134" s="377"/>
      <c r="H134" s="219"/>
      <c r="I134" s="219"/>
    </row>
    <row r="135" spans="1:9" x14ac:dyDescent="0.3">
      <c r="A135" s="214"/>
      <c r="B135" s="214"/>
      <c r="C135" s="234"/>
      <c r="D135" s="219"/>
      <c r="E135" s="235"/>
      <c r="F135" s="217"/>
      <c r="G135" s="377"/>
      <c r="H135" s="219"/>
      <c r="I135" s="219"/>
    </row>
    <row r="136" spans="1:9" x14ac:dyDescent="0.3">
      <c r="A136" s="214"/>
      <c r="B136" s="214"/>
      <c r="D136" s="214"/>
      <c r="F136" s="236"/>
      <c r="G136" s="379"/>
      <c r="H136" s="214"/>
      <c r="I136" s="214"/>
    </row>
    <row r="137" spans="1:9" x14ac:dyDescent="0.3">
      <c r="A137" s="214"/>
      <c r="B137" s="214"/>
      <c r="D137" s="214"/>
      <c r="F137" s="236"/>
      <c r="G137" s="379"/>
      <c r="H137" s="214"/>
      <c r="I137" s="214"/>
    </row>
    <row r="138" spans="1:9" x14ac:dyDescent="0.3">
      <c r="A138" s="214"/>
      <c r="B138" s="214"/>
      <c r="D138" s="214"/>
      <c r="F138" s="236"/>
      <c r="G138" s="379"/>
      <c r="H138" s="214"/>
      <c r="I138" s="214"/>
    </row>
    <row r="139" spans="1:9" x14ac:dyDescent="0.3">
      <c r="A139" s="214"/>
      <c r="B139" s="214"/>
      <c r="D139" s="214"/>
      <c r="F139" s="236"/>
      <c r="G139" s="379"/>
      <c r="H139" s="214"/>
      <c r="I139" s="214"/>
    </row>
    <row r="140" spans="1:9" x14ac:dyDescent="0.3">
      <c r="A140" s="214"/>
      <c r="B140" s="214"/>
      <c r="D140" s="214"/>
      <c r="F140" s="236"/>
      <c r="G140" s="379"/>
      <c r="H140" s="214"/>
      <c r="I140" s="214"/>
    </row>
    <row r="141" spans="1:9" x14ac:dyDescent="0.3">
      <c r="A141" s="214"/>
      <c r="B141" s="214"/>
      <c r="D141" s="214"/>
      <c r="F141" s="236"/>
      <c r="G141" s="379"/>
      <c r="H141" s="214"/>
      <c r="I141" s="214"/>
    </row>
    <row r="142" spans="1:9" x14ac:dyDescent="0.3">
      <c r="A142" s="214"/>
      <c r="B142" s="214"/>
      <c r="D142" s="214"/>
      <c r="F142" s="236"/>
      <c r="G142" s="379"/>
      <c r="H142" s="214"/>
      <c r="I142" s="214"/>
    </row>
    <row r="143" spans="1:9" x14ac:dyDescent="0.3">
      <c r="A143" s="214"/>
      <c r="B143" s="214"/>
      <c r="D143" s="214"/>
      <c r="F143" s="236"/>
      <c r="G143" s="379"/>
      <c r="H143" s="214"/>
      <c r="I143" s="214"/>
    </row>
    <row r="144" spans="1:9" x14ac:dyDescent="0.3">
      <c r="A144" s="214"/>
      <c r="B144" s="214"/>
      <c r="D144" s="214"/>
      <c r="F144" s="236"/>
      <c r="G144" s="379"/>
      <c r="H144" s="214"/>
      <c r="I144" s="214"/>
    </row>
    <row r="145" spans="1:9" x14ac:dyDescent="0.3">
      <c r="A145" s="214"/>
      <c r="B145" s="214"/>
      <c r="D145" s="214"/>
      <c r="F145" s="236"/>
      <c r="G145" s="379"/>
      <c r="H145" s="214"/>
      <c r="I145" s="214"/>
    </row>
    <row r="146" spans="1:9" x14ac:dyDescent="0.3">
      <c r="A146" s="214"/>
      <c r="B146" s="214"/>
      <c r="D146" s="214"/>
      <c r="F146" s="236"/>
      <c r="G146" s="379"/>
      <c r="H146" s="214"/>
      <c r="I146" s="214"/>
    </row>
    <row r="147" spans="1:9" x14ac:dyDescent="0.3">
      <c r="A147" s="214"/>
      <c r="B147" s="214"/>
      <c r="D147" s="214"/>
      <c r="F147" s="236"/>
      <c r="G147" s="379"/>
      <c r="H147" s="214"/>
      <c r="I147" s="214"/>
    </row>
    <row r="148" spans="1:9" x14ac:dyDescent="0.3">
      <c r="A148" s="214"/>
      <c r="B148" s="214"/>
      <c r="D148" s="214"/>
      <c r="F148" s="236"/>
      <c r="G148" s="379"/>
      <c r="H148" s="214"/>
      <c r="I148" s="214"/>
    </row>
    <row r="149" spans="1:9" x14ac:dyDescent="0.3">
      <c r="A149" s="214"/>
      <c r="B149" s="214"/>
      <c r="D149" s="214"/>
      <c r="F149" s="236"/>
      <c r="G149" s="379"/>
      <c r="H149" s="214"/>
      <c r="I149" s="214"/>
    </row>
    <row r="150" spans="1:9" x14ac:dyDescent="0.3">
      <c r="A150" s="214"/>
      <c r="B150" s="214"/>
      <c r="D150" s="214"/>
      <c r="F150" s="236"/>
      <c r="G150" s="379"/>
      <c r="H150" s="214"/>
      <c r="I150" s="214"/>
    </row>
    <row r="151" spans="1:9" x14ac:dyDescent="0.3">
      <c r="A151" s="214"/>
      <c r="B151" s="214"/>
      <c r="D151" s="214"/>
      <c r="F151" s="236"/>
      <c r="G151" s="379"/>
      <c r="H151" s="214"/>
      <c r="I151" s="214"/>
    </row>
    <row r="152" spans="1:9" x14ac:dyDescent="0.3">
      <c r="A152" s="214"/>
      <c r="B152" s="214"/>
      <c r="D152" s="214"/>
      <c r="F152" s="236"/>
      <c r="G152" s="379"/>
      <c r="H152" s="214"/>
      <c r="I152" s="214"/>
    </row>
    <row r="153" spans="1:9" x14ac:dyDescent="0.3">
      <c r="A153" s="214"/>
      <c r="B153" s="214"/>
      <c r="D153" s="214"/>
      <c r="F153" s="236"/>
      <c r="G153" s="379"/>
      <c r="H153" s="214"/>
      <c r="I153" s="214"/>
    </row>
    <row r="154" spans="1:9" x14ac:dyDescent="0.3">
      <c r="A154" s="214"/>
      <c r="B154" s="214"/>
      <c r="D154" s="214"/>
      <c r="F154" s="236"/>
      <c r="G154" s="379"/>
      <c r="H154" s="214"/>
      <c r="I154" s="214"/>
    </row>
    <row r="155" spans="1:9" x14ac:dyDescent="0.3">
      <c r="A155" s="214"/>
      <c r="B155" s="214"/>
      <c r="D155" s="214"/>
      <c r="F155" s="236"/>
      <c r="G155" s="379"/>
      <c r="H155" s="214"/>
      <c r="I155" s="214"/>
    </row>
    <row r="156" spans="1:9" x14ac:dyDescent="0.3">
      <c r="A156" s="214"/>
      <c r="B156" s="214"/>
      <c r="D156" s="214"/>
      <c r="F156" s="236"/>
      <c r="G156" s="379"/>
      <c r="H156" s="214"/>
      <c r="I156" s="214"/>
    </row>
    <row r="157" spans="1:9" x14ac:dyDescent="0.3">
      <c r="A157" s="214"/>
      <c r="B157" s="214"/>
      <c r="D157" s="214"/>
      <c r="F157" s="236"/>
      <c r="G157" s="379"/>
      <c r="H157" s="214"/>
      <c r="I157" s="214"/>
    </row>
    <row r="158" spans="1:9" x14ac:dyDescent="0.3">
      <c r="A158" s="214"/>
      <c r="B158" s="214"/>
      <c r="D158" s="214"/>
      <c r="F158" s="236"/>
      <c r="G158" s="379"/>
      <c r="H158" s="214"/>
      <c r="I158" s="214"/>
    </row>
    <row r="159" spans="1:9" x14ac:dyDescent="0.3">
      <c r="A159" s="214"/>
      <c r="B159" s="214"/>
      <c r="D159" s="214"/>
      <c r="F159" s="236"/>
      <c r="G159" s="379"/>
      <c r="H159" s="214"/>
      <c r="I159" s="214"/>
    </row>
    <row r="160" spans="1:9" x14ac:dyDescent="0.3">
      <c r="A160" s="214"/>
      <c r="B160" s="214"/>
      <c r="D160" s="214"/>
      <c r="F160" s="236"/>
      <c r="G160" s="379"/>
      <c r="H160" s="214"/>
      <c r="I160" s="214"/>
    </row>
    <row r="161" spans="1:9" x14ac:dyDescent="0.3">
      <c r="A161" s="214"/>
      <c r="B161" s="214"/>
      <c r="D161" s="214"/>
      <c r="F161" s="236"/>
      <c r="G161" s="379"/>
      <c r="H161" s="214"/>
      <c r="I161" s="214"/>
    </row>
    <row r="162" spans="1:9" x14ac:dyDescent="0.3">
      <c r="A162" s="214"/>
      <c r="B162" s="214"/>
      <c r="D162" s="214"/>
      <c r="F162" s="236"/>
      <c r="G162" s="379"/>
      <c r="H162" s="214"/>
      <c r="I162" s="214"/>
    </row>
    <row r="163" spans="1:9" x14ac:dyDescent="0.3">
      <c r="A163" s="214"/>
      <c r="B163" s="214"/>
      <c r="D163" s="214"/>
      <c r="F163" s="236"/>
      <c r="G163" s="379"/>
      <c r="H163" s="214"/>
      <c r="I163" s="214"/>
    </row>
    <row r="164" spans="1:9" x14ac:dyDescent="0.3">
      <c r="A164" s="214"/>
      <c r="B164" s="214"/>
      <c r="D164" s="214"/>
      <c r="F164" s="236"/>
      <c r="G164" s="379"/>
      <c r="H164" s="214"/>
      <c r="I164" s="214"/>
    </row>
    <row r="165" spans="1:9" x14ac:dyDescent="0.3">
      <c r="A165" s="214"/>
      <c r="B165" s="214"/>
      <c r="D165" s="214"/>
      <c r="F165" s="236"/>
      <c r="G165" s="379"/>
      <c r="H165" s="214"/>
      <c r="I165" s="214"/>
    </row>
    <row r="166" spans="1:9" x14ac:dyDescent="0.3">
      <c r="A166" s="214"/>
      <c r="B166" s="214"/>
      <c r="D166" s="214"/>
      <c r="F166" s="236"/>
      <c r="G166" s="379"/>
      <c r="H166" s="214"/>
      <c r="I166" s="214"/>
    </row>
    <row r="167" spans="1:9" x14ac:dyDescent="0.3">
      <c r="A167" s="214"/>
      <c r="B167" s="214"/>
      <c r="D167" s="214"/>
      <c r="F167" s="236"/>
      <c r="G167" s="379"/>
      <c r="H167" s="214"/>
      <c r="I167" s="214"/>
    </row>
    <row r="168" spans="1:9" x14ac:dyDescent="0.3">
      <c r="A168" s="214"/>
      <c r="B168" s="214"/>
      <c r="D168" s="214"/>
      <c r="F168" s="236"/>
      <c r="G168" s="379"/>
      <c r="H168" s="214"/>
      <c r="I168" s="214"/>
    </row>
    <row r="169" spans="1:9" x14ac:dyDescent="0.3">
      <c r="A169" s="214"/>
      <c r="B169" s="214"/>
      <c r="D169" s="214"/>
      <c r="F169" s="236"/>
      <c r="G169" s="379"/>
      <c r="H169" s="214"/>
      <c r="I169" s="214"/>
    </row>
    <row r="170" spans="1:9" x14ac:dyDescent="0.3">
      <c r="A170" s="214"/>
      <c r="B170" s="214"/>
      <c r="D170" s="214"/>
      <c r="F170" s="236"/>
      <c r="G170" s="379"/>
      <c r="H170" s="214"/>
      <c r="I170" s="214"/>
    </row>
    <row r="171" spans="1:9" x14ac:dyDescent="0.3">
      <c r="A171" s="214"/>
      <c r="B171" s="214"/>
      <c r="D171" s="214"/>
      <c r="F171" s="236"/>
      <c r="G171" s="379"/>
      <c r="H171" s="214"/>
      <c r="I171" s="214"/>
    </row>
    <row r="172" spans="1:9" x14ac:dyDescent="0.3">
      <c r="A172" s="214"/>
      <c r="B172" s="214"/>
      <c r="D172" s="214"/>
      <c r="F172" s="236"/>
      <c r="G172" s="379"/>
      <c r="H172" s="214"/>
      <c r="I172" s="214"/>
    </row>
    <row r="173" spans="1:9" x14ac:dyDescent="0.3">
      <c r="A173" s="214"/>
      <c r="B173" s="214"/>
      <c r="D173" s="214"/>
      <c r="F173" s="236"/>
      <c r="G173" s="379"/>
      <c r="H173" s="214"/>
      <c r="I173" s="214"/>
    </row>
    <row r="174" spans="1:9" x14ac:dyDescent="0.3">
      <c r="A174" s="214"/>
      <c r="B174" s="214"/>
      <c r="D174" s="214"/>
      <c r="F174" s="236"/>
      <c r="G174" s="379"/>
      <c r="H174" s="214"/>
      <c r="I174" s="214"/>
    </row>
    <row r="175" spans="1:9" x14ac:dyDescent="0.3">
      <c r="A175" s="214"/>
      <c r="B175" s="214"/>
      <c r="D175" s="214"/>
      <c r="F175" s="236"/>
      <c r="G175" s="379"/>
      <c r="H175" s="214"/>
      <c r="I175" s="214"/>
    </row>
    <row r="176" spans="1:9" x14ac:dyDescent="0.3">
      <c r="A176" s="214"/>
      <c r="B176" s="214"/>
      <c r="D176" s="214"/>
      <c r="F176" s="236"/>
      <c r="G176" s="379"/>
      <c r="H176" s="214"/>
      <c r="I176" s="214"/>
    </row>
    <row r="177" spans="1:9" x14ac:dyDescent="0.3">
      <c r="A177" s="214"/>
      <c r="B177" s="214"/>
      <c r="D177" s="214"/>
      <c r="F177" s="236"/>
      <c r="G177" s="379"/>
      <c r="H177" s="214"/>
      <c r="I177" s="214"/>
    </row>
    <row r="178" spans="1:9" x14ac:dyDescent="0.3">
      <c r="A178" s="214"/>
      <c r="B178" s="214"/>
      <c r="D178" s="214"/>
      <c r="F178" s="236"/>
      <c r="G178" s="379"/>
      <c r="H178" s="214"/>
      <c r="I178" s="214"/>
    </row>
    <row r="179" spans="1:9" x14ac:dyDescent="0.3">
      <c r="A179" s="214"/>
      <c r="B179" s="214"/>
      <c r="D179" s="214"/>
      <c r="F179" s="236"/>
      <c r="G179" s="379"/>
      <c r="H179" s="214"/>
      <c r="I179" s="214"/>
    </row>
    <row r="180" spans="1:9" x14ac:dyDescent="0.3">
      <c r="A180" s="214"/>
      <c r="B180" s="214"/>
      <c r="D180" s="214"/>
      <c r="F180" s="236"/>
      <c r="G180" s="379"/>
      <c r="H180" s="214"/>
      <c r="I180" s="214"/>
    </row>
    <row r="181" spans="1:9" x14ac:dyDescent="0.3">
      <c r="A181" s="214"/>
      <c r="B181" s="214"/>
      <c r="D181" s="214"/>
      <c r="F181" s="236"/>
      <c r="G181" s="379"/>
      <c r="H181" s="214"/>
      <c r="I181" s="214"/>
    </row>
    <row r="182" spans="1:9" x14ac:dyDescent="0.3">
      <c r="A182" s="214"/>
      <c r="B182" s="214"/>
      <c r="D182" s="214"/>
      <c r="F182" s="236"/>
      <c r="G182" s="379"/>
      <c r="H182" s="214"/>
      <c r="I182" s="214"/>
    </row>
    <row r="183" spans="1:9" x14ac:dyDescent="0.3">
      <c r="A183" s="214"/>
      <c r="B183" s="214"/>
      <c r="D183" s="214"/>
      <c r="F183" s="236"/>
      <c r="G183" s="379"/>
      <c r="H183" s="214"/>
      <c r="I183" s="214"/>
    </row>
    <row r="184" spans="1:9" x14ac:dyDescent="0.3">
      <c r="A184" s="214"/>
      <c r="B184" s="214"/>
      <c r="D184" s="214"/>
      <c r="F184" s="236"/>
      <c r="G184" s="379"/>
      <c r="H184" s="214"/>
      <c r="I184" s="214"/>
    </row>
    <row r="185" spans="1:9" x14ac:dyDescent="0.3">
      <c r="A185" s="214"/>
      <c r="B185" s="214"/>
      <c r="D185" s="214"/>
      <c r="F185" s="236"/>
      <c r="G185" s="379"/>
      <c r="H185" s="214"/>
      <c r="I185" s="214"/>
    </row>
    <row r="186" spans="1:9" x14ac:dyDescent="0.3">
      <c r="A186" s="214"/>
      <c r="B186" s="214"/>
      <c r="D186" s="214"/>
      <c r="F186" s="236"/>
      <c r="G186" s="379"/>
      <c r="H186" s="214"/>
      <c r="I186" s="214"/>
    </row>
    <row r="187" spans="1:9" x14ac:dyDescent="0.3">
      <c r="A187" s="214"/>
      <c r="B187" s="214"/>
      <c r="D187" s="214"/>
      <c r="F187" s="236"/>
      <c r="G187" s="379"/>
      <c r="H187" s="214"/>
      <c r="I187" s="214"/>
    </row>
    <row r="188" spans="1:9" x14ac:dyDescent="0.3">
      <c r="A188" s="214"/>
      <c r="B188" s="214"/>
      <c r="D188" s="214"/>
      <c r="F188" s="236"/>
      <c r="G188" s="379"/>
      <c r="H188" s="214"/>
      <c r="I188" s="214"/>
    </row>
    <row r="189" spans="1:9" x14ac:dyDescent="0.3">
      <c r="A189" s="214"/>
      <c r="B189" s="214"/>
      <c r="D189" s="214"/>
      <c r="F189" s="236"/>
      <c r="G189" s="379"/>
      <c r="H189" s="214"/>
      <c r="I189" s="214"/>
    </row>
    <row r="190" spans="1:9" x14ac:dyDescent="0.3">
      <c r="A190" s="214"/>
      <c r="B190" s="214"/>
      <c r="D190" s="214"/>
      <c r="F190" s="236"/>
      <c r="G190" s="379"/>
      <c r="H190" s="214"/>
      <c r="I190" s="214"/>
    </row>
    <row r="191" spans="1:9" x14ac:dyDescent="0.3">
      <c r="A191" s="214"/>
      <c r="B191" s="214"/>
      <c r="D191" s="214"/>
      <c r="F191" s="236"/>
      <c r="G191" s="379"/>
      <c r="H191" s="214"/>
      <c r="I191" s="214"/>
    </row>
    <row r="192" spans="1:9" x14ac:dyDescent="0.3">
      <c r="A192" s="214"/>
      <c r="B192" s="214"/>
      <c r="D192" s="214"/>
      <c r="F192" s="236"/>
      <c r="G192" s="379"/>
      <c r="H192" s="214"/>
      <c r="I192" s="214"/>
    </row>
    <row r="193" spans="1:9" x14ac:dyDescent="0.3">
      <c r="A193" s="214"/>
      <c r="B193" s="214"/>
      <c r="D193" s="214"/>
      <c r="F193" s="236"/>
      <c r="G193" s="379"/>
      <c r="H193" s="214"/>
      <c r="I193" s="214"/>
    </row>
    <row r="194" spans="1:9" x14ac:dyDescent="0.3">
      <c r="A194" s="214"/>
      <c r="B194" s="214"/>
      <c r="D194" s="214"/>
      <c r="F194" s="236"/>
      <c r="G194" s="379"/>
      <c r="H194" s="214"/>
      <c r="I194" s="214"/>
    </row>
    <row r="195" spans="1:9" x14ac:dyDescent="0.3">
      <c r="A195" s="214"/>
      <c r="B195" s="214"/>
      <c r="D195" s="214"/>
      <c r="F195" s="236"/>
      <c r="G195" s="379"/>
      <c r="H195" s="214"/>
      <c r="I195" s="214"/>
    </row>
    <row r="196" spans="1:9" x14ac:dyDescent="0.3">
      <c r="A196" s="214"/>
      <c r="B196" s="214"/>
      <c r="D196" s="214"/>
      <c r="F196" s="236"/>
      <c r="G196" s="379"/>
      <c r="H196" s="214"/>
      <c r="I196" s="214"/>
    </row>
    <row r="197" spans="1:9" x14ac:dyDescent="0.3">
      <c r="A197" s="214"/>
      <c r="B197" s="214"/>
      <c r="D197" s="214"/>
      <c r="F197" s="236"/>
      <c r="G197" s="379"/>
      <c r="H197" s="214"/>
      <c r="I197" s="214"/>
    </row>
    <row r="198" spans="1:9" x14ac:dyDescent="0.3">
      <c r="A198" s="214"/>
      <c r="B198" s="214"/>
      <c r="D198" s="214"/>
      <c r="F198" s="236"/>
      <c r="G198" s="379"/>
      <c r="H198" s="214"/>
      <c r="I198" s="214"/>
    </row>
    <row r="199" spans="1:9" x14ac:dyDescent="0.3">
      <c r="A199" s="214"/>
      <c r="B199" s="214"/>
      <c r="D199" s="214"/>
      <c r="F199" s="236"/>
      <c r="G199" s="379"/>
      <c r="H199" s="214"/>
      <c r="I199" s="214"/>
    </row>
    <row r="200" spans="1:9" x14ac:dyDescent="0.3">
      <c r="A200" s="214"/>
      <c r="B200" s="214"/>
      <c r="D200" s="214"/>
      <c r="F200" s="236"/>
      <c r="G200" s="379"/>
      <c r="H200" s="214"/>
      <c r="I200" s="214"/>
    </row>
    <row r="201" spans="1:9" x14ac:dyDescent="0.3">
      <c r="A201" s="214"/>
      <c r="B201" s="214"/>
      <c r="D201" s="214"/>
      <c r="F201" s="236"/>
      <c r="G201" s="379"/>
      <c r="H201" s="214"/>
      <c r="I201" s="214"/>
    </row>
    <row r="202" spans="1:9" x14ac:dyDescent="0.3">
      <c r="A202" s="214"/>
      <c r="B202" s="214"/>
      <c r="D202" s="214"/>
      <c r="F202" s="236"/>
      <c r="G202" s="379"/>
      <c r="H202" s="214"/>
      <c r="I202" s="214"/>
    </row>
    <row r="203" spans="1:9" x14ac:dyDescent="0.3">
      <c r="A203" s="214"/>
      <c r="B203" s="214"/>
      <c r="D203" s="214"/>
      <c r="F203" s="236"/>
      <c r="G203" s="379"/>
      <c r="H203" s="214"/>
      <c r="I203" s="214"/>
    </row>
    <row r="204" spans="1:9" x14ac:dyDescent="0.3">
      <c r="A204" s="214"/>
      <c r="B204" s="214"/>
      <c r="D204" s="214"/>
      <c r="F204" s="236"/>
      <c r="G204" s="379"/>
      <c r="H204" s="214"/>
      <c r="I204" s="214"/>
    </row>
    <row r="205" spans="1:9" x14ac:dyDescent="0.3">
      <c r="A205" s="214"/>
      <c r="B205" s="214"/>
      <c r="D205" s="214"/>
      <c r="F205" s="236"/>
      <c r="G205" s="379"/>
      <c r="H205" s="214"/>
      <c r="I205" s="214"/>
    </row>
    <row r="206" spans="1:9" x14ac:dyDescent="0.3">
      <c r="A206" s="214"/>
      <c r="B206" s="214"/>
      <c r="D206" s="214"/>
      <c r="F206" s="236"/>
      <c r="G206" s="379"/>
      <c r="H206" s="214"/>
      <c r="I206" s="214"/>
    </row>
    <row r="207" spans="1:9" x14ac:dyDescent="0.3">
      <c r="A207" s="214"/>
      <c r="B207" s="214"/>
      <c r="D207" s="214"/>
      <c r="F207" s="236"/>
      <c r="G207" s="379"/>
      <c r="H207" s="214"/>
      <c r="I207" s="214"/>
    </row>
    <row r="208" spans="1:9" x14ac:dyDescent="0.3">
      <c r="A208" s="214"/>
      <c r="B208" s="214"/>
      <c r="D208" s="214"/>
      <c r="F208" s="236"/>
      <c r="G208" s="379"/>
      <c r="H208" s="214"/>
      <c r="I208" s="214"/>
    </row>
    <row r="209" spans="1:9" x14ac:dyDescent="0.3">
      <c r="A209" s="214"/>
      <c r="B209" s="214"/>
      <c r="D209" s="214"/>
      <c r="F209" s="236"/>
      <c r="G209" s="379"/>
      <c r="H209" s="214"/>
      <c r="I209" s="214"/>
    </row>
    <row r="210" spans="1:9" x14ac:dyDescent="0.3">
      <c r="A210" s="214"/>
      <c r="B210" s="214"/>
      <c r="D210" s="214"/>
      <c r="F210" s="236"/>
      <c r="G210" s="379"/>
      <c r="H210" s="214"/>
      <c r="I210" s="214"/>
    </row>
    <row r="211" spans="1:9" x14ac:dyDescent="0.3">
      <c r="A211" s="214"/>
      <c r="B211" s="214"/>
      <c r="D211" s="214"/>
      <c r="F211" s="236"/>
      <c r="G211" s="379"/>
      <c r="H211" s="214"/>
      <c r="I211" s="214"/>
    </row>
    <row r="212" spans="1:9" x14ac:dyDescent="0.3">
      <c r="A212" s="214"/>
      <c r="B212" s="214"/>
      <c r="D212" s="214"/>
      <c r="F212" s="236"/>
      <c r="G212" s="379"/>
      <c r="H212" s="214"/>
      <c r="I212" s="214"/>
    </row>
    <row r="213" spans="1:9" x14ac:dyDescent="0.3">
      <c r="A213" s="214"/>
      <c r="B213" s="214"/>
      <c r="D213" s="214"/>
      <c r="F213" s="236"/>
      <c r="G213" s="379"/>
      <c r="H213" s="214"/>
      <c r="I213" s="214"/>
    </row>
    <row r="214" spans="1:9" x14ac:dyDescent="0.3">
      <c r="A214" s="214"/>
      <c r="B214" s="214"/>
      <c r="D214" s="214"/>
      <c r="F214" s="236"/>
      <c r="G214" s="379"/>
      <c r="H214" s="214"/>
      <c r="I214" s="214"/>
    </row>
    <row r="215" spans="1:9" x14ac:dyDescent="0.3">
      <c r="A215" s="214"/>
      <c r="B215" s="214"/>
      <c r="D215" s="214"/>
      <c r="F215" s="236"/>
      <c r="G215" s="379"/>
      <c r="H215" s="214"/>
      <c r="I215" s="214"/>
    </row>
    <row r="216" spans="1:9" x14ac:dyDescent="0.3">
      <c r="A216" s="214"/>
      <c r="B216" s="214"/>
      <c r="D216" s="214"/>
      <c r="F216" s="236"/>
      <c r="G216" s="379"/>
      <c r="H216" s="214"/>
      <c r="I216" s="214"/>
    </row>
    <row r="217" spans="1:9" x14ac:dyDescent="0.3">
      <c r="A217" s="214"/>
      <c r="B217" s="214"/>
      <c r="D217" s="214"/>
      <c r="F217" s="236"/>
      <c r="G217" s="379"/>
      <c r="H217" s="214"/>
      <c r="I217" s="214"/>
    </row>
    <row r="218" spans="1:9" x14ac:dyDescent="0.3">
      <c r="A218" s="214"/>
      <c r="B218" s="214"/>
      <c r="D218" s="214"/>
      <c r="F218" s="236"/>
      <c r="G218" s="379"/>
      <c r="H218" s="214"/>
      <c r="I218" s="214"/>
    </row>
    <row r="219" spans="1:9" x14ac:dyDescent="0.3">
      <c r="A219" s="214"/>
      <c r="B219" s="214"/>
      <c r="D219" s="214"/>
      <c r="F219" s="236"/>
      <c r="G219" s="379"/>
      <c r="H219" s="214"/>
      <c r="I219" s="214"/>
    </row>
    <row r="220" spans="1:9" x14ac:dyDescent="0.3">
      <c r="A220" s="214"/>
      <c r="B220" s="214"/>
      <c r="D220" s="214"/>
      <c r="F220" s="236"/>
      <c r="G220" s="379"/>
      <c r="H220" s="214"/>
      <c r="I220" s="214"/>
    </row>
    <row r="221" spans="1:9" x14ac:dyDescent="0.3">
      <c r="A221" s="214"/>
      <c r="B221" s="214"/>
      <c r="D221" s="214"/>
      <c r="F221" s="236"/>
      <c r="G221" s="379"/>
      <c r="H221" s="214"/>
      <c r="I221" s="214"/>
    </row>
    <row r="222" spans="1:9" x14ac:dyDescent="0.3">
      <c r="A222" s="214"/>
      <c r="B222" s="214"/>
      <c r="D222" s="214"/>
      <c r="F222" s="236"/>
      <c r="G222" s="379"/>
      <c r="H222" s="214"/>
      <c r="I222" s="214"/>
    </row>
    <row r="223" spans="1:9" x14ac:dyDescent="0.3">
      <c r="A223" s="214"/>
      <c r="B223" s="214"/>
      <c r="D223" s="214"/>
      <c r="F223" s="236"/>
      <c r="G223" s="379"/>
      <c r="H223" s="214"/>
      <c r="I223" s="214"/>
    </row>
    <row r="224" spans="1:9" x14ac:dyDescent="0.3">
      <c r="A224" s="214"/>
      <c r="B224" s="214"/>
      <c r="D224" s="214"/>
      <c r="F224" s="236"/>
      <c r="G224" s="379"/>
      <c r="H224" s="214"/>
      <c r="I224" s="214"/>
    </row>
    <row r="225" spans="1:9" x14ac:dyDescent="0.3">
      <c r="A225" s="214"/>
      <c r="B225" s="214"/>
      <c r="D225" s="214"/>
      <c r="F225" s="236"/>
      <c r="G225" s="379"/>
      <c r="H225" s="214"/>
      <c r="I225" s="214"/>
    </row>
    <row r="226" spans="1:9" x14ac:dyDescent="0.3">
      <c r="A226" s="214"/>
      <c r="B226" s="214"/>
      <c r="D226" s="214"/>
      <c r="F226" s="236"/>
      <c r="G226" s="379"/>
      <c r="H226" s="214"/>
      <c r="I226" s="214"/>
    </row>
    <row r="227" spans="1:9" x14ac:dyDescent="0.3">
      <c r="A227" s="214"/>
      <c r="B227" s="214"/>
      <c r="D227" s="214"/>
      <c r="F227" s="236"/>
      <c r="G227" s="379"/>
      <c r="H227" s="214"/>
      <c r="I227" s="214"/>
    </row>
    <row r="228" spans="1:9" x14ac:dyDescent="0.3">
      <c r="A228" s="214"/>
      <c r="B228" s="214"/>
      <c r="D228" s="214"/>
      <c r="F228" s="236"/>
      <c r="G228" s="379"/>
      <c r="H228" s="214"/>
      <c r="I228" s="214"/>
    </row>
    <row r="229" spans="1:9" x14ac:dyDescent="0.3">
      <c r="A229" s="214"/>
      <c r="B229" s="214"/>
      <c r="D229" s="214"/>
      <c r="F229" s="236"/>
      <c r="G229" s="379"/>
      <c r="H229" s="214"/>
      <c r="I229" s="214"/>
    </row>
    <row r="230" spans="1:9" x14ac:dyDescent="0.3">
      <c r="A230" s="214"/>
      <c r="B230" s="214"/>
      <c r="D230" s="214"/>
      <c r="F230" s="236"/>
      <c r="G230" s="379"/>
      <c r="H230" s="214"/>
      <c r="I230" s="214"/>
    </row>
    <row r="231" spans="1:9" x14ac:dyDescent="0.3">
      <c r="A231" s="214"/>
      <c r="B231" s="214"/>
      <c r="D231" s="214"/>
      <c r="F231" s="236"/>
      <c r="G231" s="379"/>
      <c r="H231" s="214"/>
      <c r="I231" s="214"/>
    </row>
    <row r="232" spans="1:9" x14ac:dyDescent="0.3">
      <c r="A232" s="214"/>
      <c r="B232" s="214"/>
      <c r="D232" s="214"/>
      <c r="F232" s="236"/>
      <c r="G232" s="379"/>
      <c r="H232" s="214"/>
      <c r="I232" s="214"/>
    </row>
    <row r="233" spans="1:9" x14ac:dyDescent="0.3">
      <c r="A233" s="214"/>
      <c r="B233" s="214"/>
      <c r="D233" s="214"/>
      <c r="F233" s="236"/>
      <c r="G233" s="379"/>
      <c r="H233" s="214"/>
      <c r="I233" s="214"/>
    </row>
    <row r="234" spans="1:9" x14ac:dyDescent="0.3">
      <c r="A234" s="214"/>
      <c r="B234" s="214"/>
      <c r="D234" s="214"/>
      <c r="F234" s="236"/>
      <c r="G234" s="379"/>
      <c r="H234" s="214"/>
      <c r="I234" s="214"/>
    </row>
    <row r="235" spans="1:9" x14ac:dyDescent="0.3">
      <c r="A235" s="214"/>
      <c r="B235" s="214"/>
      <c r="D235" s="214"/>
      <c r="F235" s="236"/>
      <c r="G235" s="379"/>
      <c r="H235" s="214"/>
      <c r="I235" s="214"/>
    </row>
    <row r="236" spans="1:9" x14ac:dyDescent="0.3">
      <c r="A236" s="214"/>
      <c r="B236" s="214"/>
      <c r="D236" s="214"/>
      <c r="F236" s="236"/>
      <c r="G236" s="379"/>
      <c r="H236" s="214"/>
      <c r="I236" s="214"/>
    </row>
    <row r="237" spans="1:9" x14ac:dyDescent="0.3">
      <c r="A237" s="214"/>
      <c r="B237" s="214"/>
      <c r="D237" s="214"/>
      <c r="F237" s="236"/>
      <c r="G237" s="379"/>
      <c r="H237" s="214"/>
      <c r="I237" s="214"/>
    </row>
    <row r="238" spans="1:9" x14ac:dyDescent="0.3">
      <c r="A238" s="214"/>
      <c r="B238" s="214"/>
      <c r="D238" s="214"/>
      <c r="F238" s="236"/>
      <c r="G238" s="379"/>
      <c r="H238" s="214"/>
      <c r="I238" s="214"/>
    </row>
    <row r="239" spans="1:9" x14ac:dyDescent="0.3">
      <c r="A239" s="214"/>
      <c r="B239" s="214"/>
      <c r="D239" s="214"/>
      <c r="F239" s="236"/>
      <c r="G239" s="379"/>
      <c r="H239" s="214"/>
      <c r="I239" s="214"/>
    </row>
    <row r="240" spans="1:9" x14ac:dyDescent="0.3">
      <c r="A240" s="214"/>
      <c r="B240" s="214"/>
      <c r="D240" s="214"/>
      <c r="F240" s="236"/>
      <c r="G240" s="379"/>
      <c r="H240" s="214"/>
      <c r="I240" s="214"/>
    </row>
    <row r="241" spans="1:9" x14ac:dyDescent="0.3">
      <c r="A241" s="214"/>
      <c r="B241" s="214"/>
      <c r="D241" s="214"/>
      <c r="F241" s="236"/>
      <c r="G241" s="379"/>
      <c r="H241" s="214"/>
      <c r="I241" s="214"/>
    </row>
    <row r="242" spans="1:9" x14ac:dyDescent="0.3">
      <c r="A242" s="214"/>
      <c r="B242" s="214"/>
      <c r="D242" s="214"/>
      <c r="F242" s="236"/>
      <c r="G242" s="379"/>
      <c r="H242" s="214"/>
      <c r="I242" s="214"/>
    </row>
    <row r="243" spans="1:9" x14ac:dyDescent="0.3">
      <c r="A243" s="214"/>
      <c r="B243" s="214"/>
      <c r="D243" s="214"/>
      <c r="F243" s="236"/>
      <c r="G243" s="379"/>
      <c r="H243" s="214"/>
      <c r="I243" s="214"/>
    </row>
    <row r="244" spans="1:9" x14ac:dyDescent="0.3">
      <c r="A244" s="214"/>
      <c r="B244" s="214"/>
      <c r="D244" s="214"/>
      <c r="F244" s="236"/>
      <c r="G244" s="379"/>
      <c r="H244" s="214"/>
      <c r="I244" s="214"/>
    </row>
    <row r="245" spans="1:9" x14ac:dyDescent="0.3">
      <c r="A245" s="214"/>
      <c r="B245" s="214"/>
      <c r="D245" s="214"/>
      <c r="F245" s="236"/>
      <c r="G245" s="379"/>
      <c r="H245" s="214"/>
      <c r="I245" s="214"/>
    </row>
    <row r="246" spans="1:9" x14ac:dyDescent="0.3">
      <c r="A246" s="214"/>
      <c r="B246" s="214"/>
      <c r="D246" s="214"/>
      <c r="F246" s="236"/>
      <c r="G246" s="379"/>
      <c r="H246" s="214"/>
      <c r="I246" s="214"/>
    </row>
    <row r="247" spans="1:9" x14ac:dyDescent="0.3">
      <c r="A247" s="214"/>
      <c r="B247" s="214"/>
      <c r="D247" s="214"/>
      <c r="F247" s="236"/>
      <c r="G247" s="379"/>
      <c r="H247" s="214"/>
      <c r="I247" s="214"/>
    </row>
    <row r="248" spans="1:9" x14ac:dyDescent="0.3">
      <c r="A248" s="214"/>
      <c r="B248" s="214"/>
      <c r="D248" s="214"/>
      <c r="F248" s="236"/>
      <c r="G248" s="379"/>
      <c r="H248" s="214"/>
      <c r="I248" s="214"/>
    </row>
    <row r="249" spans="1:9" x14ac:dyDescent="0.3">
      <c r="A249" s="214"/>
      <c r="B249" s="214"/>
      <c r="D249" s="214"/>
      <c r="F249" s="236"/>
      <c r="G249" s="379"/>
      <c r="H249" s="214"/>
      <c r="I249" s="214"/>
    </row>
    <row r="250" spans="1:9" x14ac:dyDescent="0.3">
      <c r="A250" s="214"/>
      <c r="B250" s="214"/>
      <c r="D250" s="214"/>
      <c r="F250" s="236"/>
      <c r="G250" s="379"/>
      <c r="H250" s="214"/>
      <c r="I250" s="214"/>
    </row>
    <row r="251" spans="1:9" x14ac:dyDescent="0.3">
      <c r="A251" s="214"/>
      <c r="B251" s="214"/>
      <c r="D251" s="214"/>
      <c r="F251" s="236"/>
      <c r="G251" s="379"/>
      <c r="H251" s="214"/>
      <c r="I251" s="214"/>
    </row>
    <row r="252" spans="1:9" x14ac:dyDescent="0.3">
      <c r="A252" s="214"/>
      <c r="B252" s="214"/>
      <c r="D252" s="214"/>
      <c r="F252" s="236"/>
      <c r="G252" s="379"/>
      <c r="H252" s="214"/>
      <c r="I252" s="214"/>
    </row>
    <row r="253" spans="1:9" x14ac:dyDescent="0.3">
      <c r="A253" s="214"/>
      <c r="B253" s="214"/>
      <c r="D253" s="214"/>
      <c r="F253" s="236"/>
      <c r="G253" s="379"/>
      <c r="H253" s="214"/>
      <c r="I253" s="214"/>
    </row>
    <row r="254" spans="1:9" x14ac:dyDescent="0.3">
      <c r="A254" s="214"/>
      <c r="B254" s="214"/>
      <c r="D254" s="214"/>
      <c r="F254" s="236"/>
      <c r="G254" s="379"/>
      <c r="H254" s="214"/>
      <c r="I254" s="214"/>
    </row>
    <row r="255" spans="1:9" x14ac:dyDescent="0.3">
      <c r="A255" s="214"/>
      <c r="B255" s="214"/>
      <c r="D255" s="214"/>
      <c r="F255" s="236"/>
      <c r="G255" s="379"/>
      <c r="H255" s="214"/>
      <c r="I255" s="214"/>
    </row>
    <row r="256" spans="1:9" x14ac:dyDescent="0.3">
      <c r="A256" s="214"/>
      <c r="B256" s="214"/>
      <c r="D256" s="214"/>
      <c r="F256" s="236"/>
      <c r="G256" s="379"/>
      <c r="H256" s="214"/>
      <c r="I256" s="214"/>
    </row>
    <row r="257" spans="1:9" x14ac:dyDescent="0.3">
      <c r="A257" s="214"/>
      <c r="B257" s="214"/>
      <c r="D257" s="214"/>
      <c r="F257" s="236"/>
      <c r="G257" s="379"/>
      <c r="H257" s="214"/>
      <c r="I257" s="214"/>
    </row>
    <row r="258" spans="1:9" x14ac:dyDescent="0.3">
      <c r="A258" s="214"/>
      <c r="B258" s="214"/>
      <c r="D258" s="214"/>
      <c r="F258" s="236"/>
      <c r="G258" s="379"/>
      <c r="H258" s="214"/>
      <c r="I258" s="214"/>
    </row>
    <row r="259" spans="1:9" x14ac:dyDescent="0.3">
      <c r="A259" s="214"/>
      <c r="B259" s="214"/>
      <c r="D259" s="214"/>
      <c r="F259" s="236"/>
      <c r="G259" s="379"/>
      <c r="H259" s="214"/>
      <c r="I259" s="214"/>
    </row>
    <row r="260" spans="1:9" x14ac:dyDescent="0.3">
      <c r="A260" s="214"/>
      <c r="B260" s="214"/>
      <c r="D260" s="214"/>
      <c r="F260" s="236"/>
      <c r="G260" s="379"/>
      <c r="H260" s="214"/>
      <c r="I260" s="214"/>
    </row>
    <row r="261" spans="1:9" x14ac:dyDescent="0.3">
      <c r="A261" s="214"/>
      <c r="B261" s="214"/>
      <c r="D261" s="214"/>
      <c r="F261" s="236"/>
      <c r="G261" s="379"/>
      <c r="H261" s="214"/>
      <c r="I261" s="214"/>
    </row>
    <row r="262" spans="1:9" x14ac:dyDescent="0.3">
      <c r="A262" s="214"/>
      <c r="B262" s="214"/>
      <c r="D262" s="214"/>
      <c r="F262" s="236"/>
      <c r="G262" s="379"/>
      <c r="H262" s="214"/>
      <c r="I262" s="214"/>
    </row>
    <row r="263" spans="1:9" x14ac:dyDescent="0.3">
      <c r="A263" s="214"/>
      <c r="B263" s="214"/>
      <c r="D263" s="214"/>
      <c r="F263" s="236"/>
      <c r="G263" s="379"/>
      <c r="H263" s="214"/>
      <c r="I263" s="214"/>
    </row>
    <row r="264" spans="1:9" x14ac:dyDescent="0.3">
      <c r="A264" s="214"/>
      <c r="B264" s="214"/>
      <c r="D264" s="214"/>
      <c r="F264" s="236"/>
      <c r="G264" s="379"/>
      <c r="H264" s="214"/>
      <c r="I264" s="214"/>
    </row>
    <row r="265" spans="1:9" x14ac:dyDescent="0.3">
      <c r="A265" s="214"/>
      <c r="B265" s="214"/>
      <c r="D265" s="214"/>
      <c r="F265" s="236"/>
      <c r="G265" s="379"/>
      <c r="H265" s="214"/>
      <c r="I265" s="214"/>
    </row>
    <row r="266" spans="1:9" x14ac:dyDescent="0.3">
      <c r="A266" s="214"/>
      <c r="B266" s="214"/>
      <c r="D266" s="214"/>
      <c r="F266" s="236"/>
      <c r="G266" s="379"/>
      <c r="H266" s="214"/>
      <c r="I266" s="214"/>
    </row>
    <row r="267" spans="1:9" x14ac:dyDescent="0.3">
      <c r="A267" s="214"/>
      <c r="B267" s="214"/>
      <c r="D267" s="214"/>
      <c r="F267" s="236"/>
      <c r="G267" s="379"/>
      <c r="H267" s="214"/>
      <c r="I267" s="214"/>
    </row>
    <row r="268" spans="1:9" x14ac:dyDescent="0.3">
      <c r="A268" s="214"/>
      <c r="B268" s="214"/>
      <c r="D268" s="214"/>
      <c r="F268" s="236"/>
      <c r="G268" s="379"/>
      <c r="H268" s="214"/>
      <c r="I268" s="214"/>
    </row>
    <row r="269" spans="1:9" x14ac:dyDescent="0.3">
      <c r="A269" s="214"/>
      <c r="B269" s="214"/>
      <c r="D269" s="214"/>
      <c r="F269" s="236"/>
      <c r="G269" s="379"/>
      <c r="H269" s="214"/>
      <c r="I269" s="214"/>
    </row>
    <row r="270" spans="1:9" x14ac:dyDescent="0.3">
      <c r="A270" s="214"/>
      <c r="B270" s="214"/>
      <c r="D270" s="214"/>
      <c r="F270" s="236"/>
      <c r="G270" s="379"/>
      <c r="H270" s="214"/>
      <c r="I270" s="214"/>
    </row>
    <row r="271" spans="1:9" x14ac:dyDescent="0.3">
      <c r="A271" s="214"/>
      <c r="B271" s="214"/>
      <c r="D271" s="214"/>
      <c r="F271" s="236"/>
      <c r="G271" s="379"/>
      <c r="H271" s="214"/>
      <c r="I271" s="214"/>
    </row>
    <row r="272" spans="1:9" x14ac:dyDescent="0.3">
      <c r="A272" s="214"/>
      <c r="B272" s="214"/>
      <c r="D272" s="214"/>
      <c r="F272" s="236"/>
      <c r="G272" s="379"/>
      <c r="H272" s="214"/>
      <c r="I272" s="214"/>
    </row>
    <row r="273" spans="1:9" x14ac:dyDescent="0.3">
      <c r="A273" s="214"/>
      <c r="B273" s="214"/>
      <c r="D273" s="214"/>
      <c r="F273" s="236"/>
      <c r="G273" s="379"/>
      <c r="H273" s="214"/>
      <c r="I273" s="214"/>
    </row>
    <row r="274" spans="1:9" x14ac:dyDescent="0.3">
      <c r="A274" s="214"/>
      <c r="B274" s="214"/>
      <c r="D274" s="214"/>
      <c r="F274" s="236"/>
      <c r="G274" s="379"/>
      <c r="H274" s="214"/>
      <c r="I274" s="214"/>
    </row>
    <row r="275" spans="1:9" x14ac:dyDescent="0.3">
      <c r="A275" s="214"/>
      <c r="B275" s="214"/>
      <c r="D275" s="214"/>
      <c r="F275" s="236"/>
      <c r="G275" s="379"/>
      <c r="H275" s="214"/>
      <c r="I275" s="214"/>
    </row>
    <row r="276" spans="1:9" x14ac:dyDescent="0.3">
      <c r="A276" s="214"/>
      <c r="B276" s="214"/>
      <c r="D276" s="214"/>
      <c r="F276" s="236"/>
      <c r="G276" s="379"/>
      <c r="H276" s="214"/>
      <c r="I276" s="214"/>
    </row>
    <row r="277" spans="1:9" x14ac:dyDescent="0.3">
      <c r="A277" s="214"/>
      <c r="B277" s="214"/>
      <c r="D277" s="214"/>
      <c r="F277" s="236"/>
      <c r="G277" s="379"/>
      <c r="H277" s="214"/>
      <c r="I277" s="214"/>
    </row>
    <row r="278" spans="1:9" x14ac:dyDescent="0.3">
      <c r="A278" s="214"/>
      <c r="B278" s="214"/>
      <c r="D278" s="214"/>
      <c r="F278" s="236"/>
      <c r="G278" s="379"/>
      <c r="H278" s="214"/>
      <c r="I278" s="214"/>
    </row>
    <row r="279" spans="1:9" x14ac:dyDescent="0.3">
      <c r="A279" s="214"/>
      <c r="B279" s="214"/>
      <c r="D279" s="214"/>
      <c r="F279" s="236"/>
      <c r="G279" s="379"/>
      <c r="H279" s="214"/>
      <c r="I279" s="214"/>
    </row>
    <row r="280" spans="1:9" x14ac:dyDescent="0.3">
      <c r="A280" s="214"/>
      <c r="B280" s="214"/>
      <c r="D280" s="214"/>
      <c r="F280" s="236"/>
      <c r="G280" s="379"/>
      <c r="H280" s="214"/>
      <c r="I280" s="214"/>
    </row>
    <row r="281" spans="1:9" x14ac:dyDescent="0.3">
      <c r="A281" s="214"/>
      <c r="B281" s="214"/>
      <c r="D281" s="214"/>
      <c r="F281" s="236"/>
      <c r="G281" s="379"/>
      <c r="H281" s="214"/>
      <c r="I281" s="214"/>
    </row>
    <row r="282" spans="1:9" x14ac:dyDescent="0.3">
      <c r="A282" s="214"/>
      <c r="B282" s="214"/>
      <c r="D282" s="214"/>
      <c r="F282" s="236"/>
      <c r="G282" s="379"/>
      <c r="H282" s="214"/>
      <c r="I282" s="214"/>
    </row>
    <row r="283" spans="1:9" x14ac:dyDescent="0.3">
      <c r="A283" s="214"/>
      <c r="B283" s="214"/>
      <c r="D283" s="214"/>
      <c r="F283" s="236"/>
      <c r="G283" s="379"/>
      <c r="H283" s="214"/>
      <c r="I283" s="214"/>
    </row>
    <row r="284" spans="1:9" x14ac:dyDescent="0.3">
      <c r="A284" s="214"/>
      <c r="B284" s="214"/>
      <c r="D284" s="214"/>
      <c r="F284" s="236"/>
      <c r="G284" s="379"/>
      <c r="H284" s="214"/>
      <c r="I284" s="214"/>
    </row>
    <row r="285" spans="1:9" x14ac:dyDescent="0.3">
      <c r="A285" s="214"/>
      <c r="B285" s="214"/>
      <c r="D285" s="214"/>
      <c r="F285" s="236"/>
      <c r="G285" s="379"/>
      <c r="H285" s="214"/>
      <c r="I285" s="214"/>
    </row>
    <row r="286" spans="1:9" x14ac:dyDescent="0.3">
      <c r="A286" s="214"/>
      <c r="B286" s="214"/>
      <c r="D286" s="214"/>
      <c r="F286" s="236"/>
      <c r="G286" s="379"/>
      <c r="H286" s="214"/>
      <c r="I286" s="214"/>
    </row>
    <row r="287" spans="1:9" x14ac:dyDescent="0.3">
      <c r="A287" s="214"/>
      <c r="B287" s="214"/>
      <c r="D287" s="214"/>
      <c r="F287" s="236"/>
      <c r="G287" s="379"/>
      <c r="H287" s="214"/>
      <c r="I287" s="214"/>
    </row>
    <row r="288" spans="1:9" x14ac:dyDescent="0.3">
      <c r="A288" s="214"/>
      <c r="B288" s="214"/>
      <c r="D288" s="214"/>
      <c r="F288" s="236"/>
      <c r="G288" s="379"/>
      <c r="H288" s="214"/>
      <c r="I288" s="214"/>
    </row>
    <row r="289" spans="1:9" x14ac:dyDescent="0.3">
      <c r="A289" s="214"/>
      <c r="B289" s="214"/>
      <c r="D289" s="214"/>
      <c r="F289" s="236"/>
      <c r="G289" s="379"/>
      <c r="H289" s="214"/>
      <c r="I289" s="214"/>
    </row>
    <row r="290" spans="1:9" x14ac:dyDescent="0.3">
      <c r="A290" s="214"/>
      <c r="B290" s="214"/>
      <c r="D290" s="214"/>
      <c r="F290" s="236"/>
      <c r="G290" s="379"/>
      <c r="H290" s="214"/>
      <c r="I290" s="214"/>
    </row>
    <row r="291" spans="1:9" x14ac:dyDescent="0.3">
      <c r="A291" s="214"/>
      <c r="B291" s="214"/>
      <c r="D291" s="214"/>
      <c r="F291" s="236"/>
      <c r="G291" s="379"/>
      <c r="H291" s="214"/>
      <c r="I291" s="214"/>
    </row>
    <row r="292" spans="1:9" x14ac:dyDescent="0.3">
      <c r="A292" s="214"/>
      <c r="B292" s="214"/>
      <c r="D292" s="214"/>
      <c r="F292" s="236"/>
      <c r="G292" s="379"/>
      <c r="H292" s="214"/>
      <c r="I292" s="214"/>
    </row>
    <row r="293" spans="1:9" x14ac:dyDescent="0.3">
      <c r="A293" s="214"/>
      <c r="B293" s="214"/>
      <c r="D293" s="214"/>
      <c r="F293" s="236"/>
      <c r="G293" s="379"/>
      <c r="H293" s="214"/>
      <c r="I293" s="214"/>
    </row>
    <row r="294" spans="1:9" x14ac:dyDescent="0.3">
      <c r="A294" s="214"/>
      <c r="B294" s="214"/>
      <c r="D294" s="214"/>
      <c r="F294" s="236"/>
      <c r="G294" s="379"/>
      <c r="H294" s="214"/>
      <c r="I294" s="214"/>
    </row>
    <row r="295" spans="1:9" x14ac:dyDescent="0.3">
      <c r="A295" s="214"/>
      <c r="B295" s="214"/>
      <c r="D295" s="214"/>
      <c r="F295" s="236"/>
      <c r="G295" s="379"/>
      <c r="H295" s="214"/>
      <c r="I295" s="214"/>
    </row>
    <row r="296" spans="1:9" x14ac:dyDescent="0.3">
      <c r="A296" s="214"/>
      <c r="B296" s="214"/>
      <c r="D296" s="214"/>
      <c r="F296" s="236"/>
      <c r="G296" s="379"/>
      <c r="H296" s="214"/>
      <c r="I296" s="214"/>
    </row>
    <row r="297" spans="1:9" x14ac:dyDescent="0.3">
      <c r="A297" s="214"/>
      <c r="B297" s="214"/>
      <c r="D297" s="214"/>
      <c r="F297" s="236"/>
      <c r="G297" s="379"/>
      <c r="H297" s="214"/>
      <c r="I297" s="214"/>
    </row>
    <row r="298" spans="1:9" x14ac:dyDescent="0.3">
      <c r="A298" s="214"/>
      <c r="B298" s="214"/>
      <c r="D298" s="214"/>
      <c r="F298" s="236"/>
      <c r="G298" s="379"/>
      <c r="H298" s="214"/>
      <c r="I298" s="214"/>
    </row>
    <row r="299" spans="1:9" x14ac:dyDescent="0.3">
      <c r="A299" s="214"/>
      <c r="B299" s="214"/>
      <c r="D299" s="214"/>
      <c r="F299" s="236"/>
      <c r="G299" s="379"/>
      <c r="H299" s="214"/>
      <c r="I299" s="214"/>
    </row>
    <row r="300" spans="1:9" x14ac:dyDescent="0.3">
      <c r="A300" s="214"/>
      <c r="B300" s="214"/>
      <c r="D300" s="214"/>
      <c r="F300" s="236"/>
      <c r="G300" s="379"/>
      <c r="H300" s="214"/>
      <c r="I300" s="214"/>
    </row>
    <row r="301" spans="1:9" x14ac:dyDescent="0.3">
      <c r="A301" s="214"/>
      <c r="B301" s="214"/>
      <c r="D301" s="214"/>
      <c r="F301" s="236"/>
      <c r="G301" s="379"/>
      <c r="H301" s="214"/>
      <c r="I301" s="214"/>
    </row>
    <row r="302" spans="1:9" x14ac:dyDescent="0.3">
      <c r="A302" s="214"/>
      <c r="B302" s="214"/>
      <c r="D302" s="214"/>
      <c r="F302" s="236"/>
      <c r="G302" s="379"/>
      <c r="H302" s="214"/>
      <c r="I302" s="214"/>
    </row>
    <row r="303" spans="1:9" x14ac:dyDescent="0.3">
      <c r="A303" s="214"/>
      <c r="B303" s="214"/>
      <c r="D303" s="214"/>
      <c r="F303" s="236"/>
      <c r="G303" s="379"/>
      <c r="H303" s="214"/>
      <c r="I303" s="214"/>
    </row>
    <row r="304" spans="1:9" x14ac:dyDescent="0.3">
      <c r="A304" s="214"/>
      <c r="B304" s="214"/>
      <c r="D304" s="214"/>
      <c r="F304" s="236"/>
      <c r="G304" s="379"/>
      <c r="H304" s="214"/>
      <c r="I304" s="214"/>
    </row>
    <row r="305" spans="1:9" x14ac:dyDescent="0.3">
      <c r="A305" s="214"/>
      <c r="B305" s="214"/>
      <c r="D305" s="214"/>
      <c r="F305" s="236"/>
      <c r="G305" s="379"/>
      <c r="H305" s="214"/>
      <c r="I305" s="214"/>
    </row>
    <row r="306" spans="1:9" x14ac:dyDescent="0.3">
      <c r="A306" s="214"/>
      <c r="B306" s="214"/>
      <c r="D306" s="214"/>
      <c r="F306" s="236"/>
      <c r="G306" s="379"/>
      <c r="H306" s="214"/>
      <c r="I306" s="214"/>
    </row>
    <row r="307" spans="1:9" x14ac:dyDescent="0.3">
      <c r="A307" s="214"/>
      <c r="B307" s="214"/>
      <c r="D307" s="214"/>
      <c r="F307" s="236"/>
      <c r="G307" s="379"/>
      <c r="H307" s="214"/>
      <c r="I307" s="214"/>
    </row>
    <row r="308" spans="1:9" x14ac:dyDescent="0.3">
      <c r="A308" s="214"/>
      <c r="B308" s="214"/>
      <c r="D308" s="214"/>
      <c r="F308" s="236"/>
      <c r="G308" s="379"/>
      <c r="H308" s="214"/>
      <c r="I308" s="214"/>
    </row>
    <row r="309" spans="1:9" x14ac:dyDescent="0.3">
      <c r="A309" s="214"/>
      <c r="B309" s="214"/>
      <c r="D309" s="214"/>
      <c r="F309" s="236"/>
      <c r="G309" s="379"/>
      <c r="H309" s="214"/>
      <c r="I309" s="214"/>
    </row>
    <row r="310" spans="1:9" x14ac:dyDescent="0.3">
      <c r="A310" s="214"/>
      <c r="B310" s="214"/>
      <c r="D310" s="214"/>
      <c r="F310" s="236"/>
      <c r="G310" s="379"/>
      <c r="H310" s="214"/>
      <c r="I310" s="214"/>
    </row>
    <row r="311" spans="1:9" x14ac:dyDescent="0.3">
      <c r="A311" s="214"/>
      <c r="B311" s="214"/>
      <c r="D311" s="214"/>
      <c r="F311" s="236"/>
      <c r="G311" s="379"/>
      <c r="H311" s="214"/>
      <c r="I311" s="214"/>
    </row>
    <row r="312" spans="1:9" x14ac:dyDescent="0.3">
      <c r="A312" s="214"/>
      <c r="B312" s="214"/>
      <c r="D312" s="214"/>
      <c r="F312" s="236"/>
      <c r="G312" s="379"/>
      <c r="H312" s="214"/>
      <c r="I312" s="214"/>
    </row>
    <row r="313" spans="1:9" x14ac:dyDescent="0.3">
      <c r="A313" s="214"/>
      <c r="B313" s="214"/>
      <c r="D313" s="214"/>
      <c r="F313" s="236"/>
      <c r="G313" s="379"/>
      <c r="H313" s="214"/>
      <c r="I313" s="214"/>
    </row>
    <row r="314" spans="1:9" x14ac:dyDescent="0.3">
      <c r="A314" s="214"/>
      <c r="B314" s="214"/>
      <c r="D314" s="214"/>
      <c r="F314" s="236"/>
      <c r="G314" s="379"/>
      <c r="H314" s="214"/>
      <c r="I314" s="214"/>
    </row>
    <row r="315" spans="1:9" x14ac:dyDescent="0.3">
      <c r="A315" s="214"/>
      <c r="B315" s="214"/>
      <c r="D315" s="214"/>
      <c r="F315" s="236"/>
      <c r="G315" s="379"/>
      <c r="H315" s="214"/>
      <c r="I315" s="214"/>
    </row>
    <row r="316" spans="1:9" x14ac:dyDescent="0.3">
      <c r="A316" s="214"/>
      <c r="B316" s="214"/>
      <c r="D316" s="214"/>
      <c r="F316" s="236"/>
      <c r="G316" s="379"/>
      <c r="H316" s="214"/>
      <c r="I316" s="214"/>
    </row>
    <row r="317" spans="1:9" x14ac:dyDescent="0.3">
      <c r="A317" s="214"/>
      <c r="B317" s="214"/>
      <c r="D317" s="214"/>
      <c r="F317" s="236"/>
      <c r="G317" s="379"/>
      <c r="H317" s="214"/>
      <c r="I317" s="214"/>
    </row>
    <row r="318" spans="1:9" x14ac:dyDescent="0.3">
      <c r="A318" s="214"/>
      <c r="B318" s="214"/>
      <c r="D318" s="214"/>
      <c r="F318" s="236"/>
      <c r="G318" s="379"/>
      <c r="H318" s="214"/>
      <c r="I318" s="214"/>
    </row>
    <row r="319" spans="1:9" x14ac:dyDescent="0.3">
      <c r="A319" s="214"/>
      <c r="B319" s="214"/>
      <c r="D319" s="214"/>
      <c r="F319" s="236"/>
      <c r="G319" s="379"/>
      <c r="H319" s="214"/>
      <c r="I319" s="214"/>
    </row>
    <row r="320" spans="1:9" x14ac:dyDescent="0.3">
      <c r="A320" s="214"/>
      <c r="B320" s="214"/>
      <c r="D320" s="214"/>
      <c r="F320" s="236"/>
      <c r="G320" s="379"/>
      <c r="H320" s="214"/>
      <c r="I320" s="214"/>
    </row>
    <row r="321" spans="1:9" x14ac:dyDescent="0.3">
      <c r="A321" s="214"/>
      <c r="B321" s="214"/>
      <c r="D321" s="214"/>
      <c r="F321" s="236"/>
      <c r="G321" s="379"/>
      <c r="H321" s="214"/>
      <c r="I321" s="214"/>
    </row>
    <row r="322" spans="1:9" x14ac:dyDescent="0.3">
      <c r="A322" s="214"/>
      <c r="B322" s="214"/>
      <c r="D322" s="214"/>
      <c r="F322" s="236"/>
      <c r="G322" s="379"/>
      <c r="H322" s="214"/>
      <c r="I322" s="214"/>
    </row>
    <row r="323" spans="1:9" x14ac:dyDescent="0.3">
      <c r="A323" s="214"/>
      <c r="B323" s="214"/>
      <c r="D323" s="214"/>
      <c r="F323" s="236"/>
      <c r="G323" s="379"/>
      <c r="H323" s="214"/>
      <c r="I323" s="214"/>
    </row>
    <row r="324" spans="1:9" x14ac:dyDescent="0.3">
      <c r="A324" s="214"/>
      <c r="B324" s="214"/>
      <c r="D324" s="214"/>
      <c r="F324" s="236"/>
      <c r="G324" s="379"/>
      <c r="H324" s="214"/>
      <c r="I324" s="214"/>
    </row>
    <row r="325" spans="1:9" x14ac:dyDescent="0.3">
      <c r="A325" s="214"/>
      <c r="B325" s="214"/>
      <c r="D325" s="214"/>
      <c r="F325" s="236"/>
      <c r="G325" s="379"/>
      <c r="H325" s="214"/>
      <c r="I325" s="214"/>
    </row>
    <row r="326" spans="1:9" x14ac:dyDescent="0.3">
      <c r="A326" s="214"/>
      <c r="B326" s="214"/>
      <c r="D326" s="214"/>
      <c r="F326" s="236"/>
      <c r="G326" s="379"/>
      <c r="H326" s="214"/>
      <c r="I326" s="214"/>
    </row>
    <row r="327" spans="1:9" x14ac:dyDescent="0.3">
      <c r="A327" s="214"/>
      <c r="B327" s="214"/>
      <c r="D327" s="214"/>
      <c r="F327" s="236"/>
      <c r="G327" s="379"/>
      <c r="H327" s="214"/>
      <c r="I327" s="214"/>
    </row>
    <row r="328" spans="1:9" x14ac:dyDescent="0.3">
      <c r="A328" s="214"/>
      <c r="B328" s="214"/>
      <c r="D328" s="214"/>
      <c r="F328" s="236"/>
      <c r="G328" s="379"/>
      <c r="H328" s="214"/>
      <c r="I328" s="214"/>
    </row>
    <row r="329" spans="1:9" x14ac:dyDescent="0.3">
      <c r="A329" s="214"/>
      <c r="B329" s="214"/>
      <c r="D329" s="214"/>
      <c r="F329" s="236"/>
      <c r="G329" s="379"/>
      <c r="H329" s="214"/>
      <c r="I329" s="214"/>
    </row>
    <row r="330" spans="1:9" x14ac:dyDescent="0.3">
      <c r="A330" s="214"/>
      <c r="B330" s="214"/>
      <c r="D330" s="214"/>
      <c r="F330" s="236"/>
      <c r="G330" s="379"/>
      <c r="H330" s="214"/>
      <c r="I330" s="214"/>
    </row>
    <row r="331" spans="1:9" x14ac:dyDescent="0.3">
      <c r="A331" s="214"/>
      <c r="B331" s="214"/>
      <c r="D331" s="214"/>
      <c r="F331" s="236"/>
      <c r="G331" s="379"/>
      <c r="H331" s="214"/>
      <c r="I331" s="214"/>
    </row>
    <row r="332" spans="1:9" x14ac:dyDescent="0.3">
      <c r="A332" s="214"/>
      <c r="B332" s="214"/>
      <c r="D332" s="214"/>
      <c r="F332" s="236"/>
      <c r="G332" s="379"/>
      <c r="H332" s="214"/>
      <c r="I332" s="214"/>
    </row>
    <row r="333" spans="1:9" x14ac:dyDescent="0.3">
      <c r="A333" s="214"/>
      <c r="B333" s="214"/>
      <c r="D333" s="214"/>
      <c r="F333" s="236"/>
      <c r="G333" s="379"/>
      <c r="H333" s="214"/>
      <c r="I333" s="214"/>
    </row>
    <row r="334" spans="1:9" x14ac:dyDescent="0.3">
      <c r="A334" s="214"/>
      <c r="B334" s="214"/>
      <c r="D334" s="214"/>
      <c r="F334" s="236"/>
      <c r="G334" s="379"/>
      <c r="H334" s="214"/>
      <c r="I334" s="214"/>
    </row>
    <row r="335" spans="1:9" x14ac:dyDescent="0.3">
      <c r="A335" s="214"/>
      <c r="B335" s="214"/>
      <c r="D335" s="214"/>
      <c r="F335" s="236"/>
      <c r="G335" s="379"/>
      <c r="H335" s="214"/>
      <c r="I335" s="214"/>
    </row>
    <row r="336" spans="1:9" x14ac:dyDescent="0.3">
      <c r="A336" s="214"/>
      <c r="B336" s="214"/>
      <c r="D336" s="214"/>
      <c r="F336" s="236"/>
      <c r="G336" s="379"/>
      <c r="H336" s="214"/>
      <c r="I336" s="214"/>
    </row>
    <row r="337" spans="1:9" x14ac:dyDescent="0.3">
      <c r="A337" s="214"/>
      <c r="B337" s="214"/>
      <c r="D337" s="214"/>
      <c r="F337" s="236"/>
      <c r="G337" s="379"/>
      <c r="H337" s="214"/>
      <c r="I337" s="214"/>
    </row>
    <row r="338" spans="1:9" x14ac:dyDescent="0.3">
      <c r="A338" s="214"/>
      <c r="B338" s="214"/>
      <c r="D338" s="214"/>
      <c r="F338" s="236"/>
      <c r="G338" s="379"/>
      <c r="H338" s="214"/>
      <c r="I338" s="214"/>
    </row>
    <row r="339" spans="1:9" x14ac:dyDescent="0.3">
      <c r="A339" s="214"/>
      <c r="B339" s="214"/>
      <c r="D339" s="214"/>
      <c r="F339" s="236"/>
      <c r="G339" s="379"/>
      <c r="H339" s="214"/>
      <c r="I339" s="214"/>
    </row>
    <row r="340" spans="1:9" x14ac:dyDescent="0.3">
      <c r="A340" s="214"/>
      <c r="B340" s="214"/>
      <c r="D340" s="214"/>
      <c r="F340" s="236"/>
      <c r="G340" s="379"/>
      <c r="H340" s="214"/>
      <c r="I340" s="214"/>
    </row>
    <row r="341" spans="1:9" x14ac:dyDescent="0.3">
      <c r="A341" s="214"/>
      <c r="B341" s="214"/>
      <c r="D341" s="214"/>
      <c r="F341" s="236"/>
      <c r="G341" s="379"/>
      <c r="H341" s="214"/>
      <c r="I341" s="214"/>
    </row>
    <row r="342" spans="1:9" x14ac:dyDescent="0.3">
      <c r="A342" s="214"/>
      <c r="B342" s="214"/>
      <c r="D342" s="214"/>
      <c r="F342" s="236"/>
      <c r="G342" s="379"/>
      <c r="H342" s="214"/>
      <c r="I342" s="214"/>
    </row>
    <row r="343" spans="1:9" x14ac:dyDescent="0.3">
      <c r="A343" s="214"/>
      <c r="B343" s="214"/>
      <c r="D343" s="214"/>
      <c r="F343" s="236"/>
      <c r="G343" s="379"/>
      <c r="H343" s="214"/>
      <c r="I343" s="214"/>
    </row>
    <row r="344" spans="1:9" x14ac:dyDescent="0.3">
      <c r="A344" s="214"/>
      <c r="B344" s="214"/>
      <c r="D344" s="214"/>
      <c r="F344" s="236"/>
      <c r="G344" s="379"/>
      <c r="H344" s="214"/>
      <c r="I344" s="214"/>
    </row>
    <row r="345" spans="1:9" x14ac:dyDescent="0.3">
      <c r="A345" s="214"/>
      <c r="B345" s="214"/>
      <c r="D345" s="214"/>
      <c r="F345" s="236"/>
      <c r="G345" s="379"/>
      <c r="H345" s="214"/>
      <c r="I345" s="214"/>
    </row>
    <row r="346" spans="1:9" x14ac:dyDescent="0.3">
      <c r="A346" s="214"/>
      <c r="B346" s="214"/>
      <c r="D346" s="214"/>
      <c r="F346" s="236"/>
      <c r="G346" s="379"/>
      <c r="H346" s="214"/>
      <c r="I346" s="214"/>
    </row>
    <row r="347" spans="1:9" x14ac:dyDescent="0.3">
      <c r="A347" s="214"/>
      <c r="B347" s="214"/>
      <c r="D347" s="214"/>
      <c r="F347" s="236"/>
      <c r="G347" s="379"/>
      <c r="H347" s="214"/>
      <c r="I347" s="214"/>
    </row>
    <row r="348" spans="1:9" x14ac:dyDescent="0.3">
      <c r="A348" s="214"/>
      <c r="B348" s="214"/>
      <c r="D348" s="214"/>
      <c r="F348" s="236"/>
      <c r="G348" s="379"/>
      <c r="H348" s="214"/>
      <c r="I348" s="214"/>
    </row>
    <row r="349" spans="1:9" x14ac:dyDescent="0.3">
      <c r="A349" s="214"/>
      <c r="B349" s="214"/>
      <c r="D349" s="214"/>
      <c r="F349" s="236"/>
      <c r="G349" s="379"/>
      <c r="H349" s="214"/>
      <c r="I349" s="214"/>
    </row>
    <row r="350" spans="1:9" x14ac:dyDescent="0.3">
      <c r="A350" s="214"/>
      <c r="B350" s="214"/>
      <c r="D350" s="214"/>
      <c r="F350" s="236"/>
      <c r="G350" s="379"/>
      <c r="H350" s="214"/>
      <c r="I350" s="214"/>
    </row>
    <row r="351" spans="1:9" x14ac:dyDescent="0.3">
      <c r="A351" s="214"/>
      <c r="B351" s="214"/>
      <c r="D351" s="214"/>
      <c r="F351" s="236"/>
      <c r="G351" s="379"/>
      <c r="H351" s="214"/>
      <c r="I351" s="214"/>
    </row>
    <row r="352" spans="1:9" x14ac:dyDescent="0.3">
      <c r="A352" s="214"/>
      <c r="B352" s="214"/>
      <c r="D352" s="214"/>
      <c r="F352" s="236"/>
      <c r="G352" s="379"/>
      <c r="H352" s="214"/>
      <c r="I352" s="214"/>
    </row>
    <row r="353" spans="1:9" x14ac:dyDescent="0.3">
      <c r="A353" s="214"/>
      <c r="B353" s="214"/>
      <c r="D353" s="214"/>
      <c r="F353" s="236"/>
      <c r="G353" s="379"/>
      <c r="H353" s="214"/>
      <c r="I353" s="214"/>
    </row>
    <row r="354" spans="1:9" x14ac:dyDescent="0.3">
      <c r="A354" s="214"/>
      <c r="B354" s="214"/>
      <c r="D354" s="214"/>
      <c r="F354" s="236"/>
      <c r="G354" s="379"/>
      <c r="H354" s="214"/>
      <c r="I354" s="214"/>
    </row>
    <row r="355" spans="1:9" x14ac:dyDescent="0.3">
      <c r="A355" s="214"/>
      <c r="B355" s="214"/>
      <c r="D355" s="214"/>
      <c r="F355" s="236"/>
      <c r="G355" s="379"/>
      <c r="H355" s="214"/>
      <c r="I355" s="214"/>
    </row>
    <row r="356" spans="1:9" x14ac:dyDescent="0.3">
      <c r="A356" s="214"/>
      <c r="B356" s="214"/>
      <c r="D356" s="214"/>
      <c r="F356" s="236"/>
      <c r="G356" s="379"/>
      <c r="H356" s="214"/>
      <c r="I356" s="214"/>
    </row>
    <row r="357" spans="1:9" x14ac:dyDescent="0.3">
      <c r="A357" s="214"/>
      <c r="B357" s="214"/>
      <c r="D357" s="214"/>
      <c r="F357" s="236"/>
      <c r="G357" s="379"/>
      <c r="H357" s="214"/>
      <c r="I357" s="214"/>
    </row>
    <row r="358" spans="1:9" x14ac:dyDescent="0.3">
      <c r="A358" s="214"/>
      <c r="B358" s="214"/>
      <c r="D358" s="214"/>
      <c r="F358" s="236"/>
      <c r="G358" s="379"/>
      <c r="H358" s="214"/>
      <c r="I358" s="214"/>
    </row>
    <row r="359" spans="1:9" x14ac:dyDescent="0.3">
      <c r="A359" s="214"/>
      <c r="B359" s="214"/>
      <c r="D359" s="214"/>
      <c r="F359" s="236"/>
      <c r="G359" s="379"/>
      <c r="H359" s="214"/>
      <c r="I359" s="214"/>
    </row>
    <row r="360" spans="1:9" x14ac:dyDescent="0.3">
      <c r="A360" s="214"/>
      <c r="B360" s="214"/>
      <c r="D360" s="214"/>
      <c r="F360" s="236"/>
      <c r="G360" s="379"/>
      <c r="H360" s="214"/>
      <c r="I360" s="214"/>
    </row>
    <row r="361" spans="1:9" x14ac:dyDescent="0.3">
      <c r="A361" s="214"/>
      <c r="B361" s="214"/>
      <c r="D361" s="214"/>
      <c r="F361" s="236"/>
      <c r="G361" s="379"/>
      <c r="H361" s="214"/>
      <c r="I361" s="214"/>
    </row>
    <row r="362" spans="1:9" x14ac:dyDescent="0.3">
      <c r="A362" s="214"/>
      <c r="B362" s="214"/>
      <c r="D362" s="214"/>
      <c r="F362" s="236"/>
      <c r="G362" s="379"/>
      <c r="H362" s="214"/>
      <c r="I362" s="214"/>
    </row>
    <row r="363" spans="1:9" x14ac:dyDescent="0.3">
      <c r="A363" s="214"/>
      <c r="B363" s="214"/>
      <c r="D363" s="214"/>
      <c r="F363" s="236"/>
      <c r="G363" s="379"/>
      <c r="H363" s="214"/>
      <c r="I363" s="214"/>
    </row>
    <row r="364" spans="1:9" x14ac:dyDescent="0.3">
      <c r="A364" s="214"/>
      <c r="B364" s="214"/>
      <c r="D364" s="214"/>
      <c r="F364" s="236"/>
      <c r="G364" s="379"/>
      <c r="H364" s="214"/>
      <c r="I364" s="214"/>
    </row>
    <row r="365" spans="1:9" x14ac:dyDescent="0.3">
      <c r="A365" s="214"/>
      <c r="B365" s="214"/>
      <c r="D365" s="214"/>
      <c r="F365" s="236"/>
      <c r="G365" s="379"/>
      <c r="H365" s="214"/>
      <c r="I365" s="214"/>
    </row>
    <row r="366" spans="1:9" x14ac:dyDescent="0.3">
      <c r="A366" s="214"/>
      <c r="B366" s="214"/>
      <c r="D366" s="214"/>
      <c r="F366" s="236"/>
      <c r="G366" s="379"/>
      <c r="H366" s="214"/>
      <c r="I366" s="214"/>
    </row>
    <row r="367" spans="1:9" x14ac:dyDescent="0.3">
      <c r="A367" s="214"/>
      <c r="B367" s="214"/>
      <c r="D367" s="214"/>
      <c r="F367" s="236"/>
      <c r="G367" s="379"/>
      <c r="H367" s="214"/>
      <c r="I367" s="214"/>
    </row>
    <row r="368" spans="1:9" x14ac:dyDescent="0.3">
      <c r="A368" s="214"/>
      <c r="B368" s="214"/>
      <c r="D368" s="214"/>
      <c r="F368" s="236"/>
      <c r="G368" s="379"/>
      <c r="H368" s="214"/>
      <c r="I368" s="214"/>
    </row>
    <row r="369" spans="1:9" x14ac:dyDescent="0.3">
      <c r="A369" s="214"/>
      <c r="B369" s="214"/>
      <c r="D369" s="214"/>
      <c r="F369" s="236"/>
      <c r="G369" s="379"/>
      <c r="H369" s="214"/>
      <c r="I369" s="214"/>
    </row>
    <row r="370" spans="1:9" x14ac:dyDescent="0.3">
      <c r="A370" s="214"/>
      <c r="B370" s="214"/>
      <c r="D370" s="214"/>
      <c r="F370" s="236"/>
      <c r="G370" s="379"/>
      <c r="H370" s="214"/>
      <c r="I370" s="214"/>
    </row>
    <row r="371" spans="1:9" x14ac:dyDescent="0.3">
      <c r="A371" s="214"/>
      <c r="B371" s="214"/>
      <c r="D371" s="214"/>
      <c r="F371" s="236"/>
      <c r="G371" s="379"/>
      <c r="H371" s="214"/>
      <c r="I371" s="214"/>
    </row>
    <row r="372" spans="1:9" x14ac:dyDescent="0.3">
      <c r="A372" s="214"/>
      <c r="B372" s="214"/>
      <c r="D372" s="214"/>
      <c r="F372" s="236"/>
      <c r="G372" s="379"/>
      <c r="H372" s="214"/>
      <c r="I372" s="214"/>
    </row>
    <row r="373" spans="1:9" x14ac:dyDescent="0.3">
      <c r="A373" s="214"/>
      <c r="B373" s="214"/>
      <c r="D373" s="214"/>
      <c r="F373" s="236"/>
      <c r="G373" s="379"/>
      <c r="H373" s="214"/>
      <c r="I373" s="214"/>
    </row>
    <row r="374" spans="1:9" x14ac:dyDescent="0.3">
      <c r="A374" s="214"/>
      <c r="B374" s="214"/>
      <c r="D374" s="214"/>
      <c r="F374" s="236"/>
      <c r="G374" s="379"/>
      <c r="H374" s="214"/>
      <c r="I374" s="214"/>
    </row>
    <row r="375" spans="1:9" x14ac:dyDescent="0.3">
      <c r="A375" s="214"/>
      <c r="B375" s="214"/>
      <c r="D375" s="214"/>
      <c r="F375" s="236"/>
      <c r="G375" s="379"/>
      <c r="H375" s="214"/>
      <c r="I375" s="214"/>
    </row>
    <row r="376" spans="1:9" x14ac:dyDescent="0.3">
      <c r="A376" s="214"/>
      <c r="B376" s="214"/>
      <c r="D376" s="214"/>
      <c r="F376" s="236"/>
      <c r="G376" s="379"/>
      <c r="H376" s="214"/>
      <c r="I376" s="214"/>
    </row>
    <row r="377" spans="1:9" x14ac:dyDescent="0.3">
      <c r="A377" s="214"/>
      <c r="B377" s="214"/>
      <c r="D377" s="214"/>
      <c r="F377" s="236"/>
      <c r="G377" s="379"/>
      <c r="H377" s="214"/>
      <c r="I377" s="214"/>
    </row>
    <row r="378" spans="1:9" x14ac:dyDescent="0.3">
      <c r="A378" s="214"/>
      <c r="B378" s="214"/>
      <c r="D378" s="214"/>
      <c r="F378" s="236"/>
      <c r="G378" s="379"/>
      <c r="H378" s="214"/>
      <c r="I378" s="214"/>
    </row>
    <row r="379" spans="1:9" x14ac:dyDescent="0.3">
      <c r="A379" s="214"/>
      <c r="B379" s="214"/>
      <c r="D379" s="214"/>
      <c r="F379" s="236"/>
      <c r="G379" s="379"/>
      <c r="H379" s="214"/>
      <c r="I379" s="214"/>
    </row>
    <row r="380" spans="1:9" x14ac:dyDescent="0.3">
      <c r="A380" s="214"/>
      <c r="B380" s="214"/>
      <c r="D380" s="214"/>
      <c r="F380" s="236"/>
      <c r="G380" s="379"/>
      <c r="H380" s="214"/>
      <c r="I380" s="214"/>
    </row>
    <row r="381" spans="1:9" x14ac:dyDescent="0.3">
      <c r="A381" s="214"/>
      <c r="B381" s="214"/>
      <c r="D381" s="214"/>
      <c r="F381" s="236"/>
      <c r="G381" s="379"/>
      <c r="H381" s="214"/>
      <c r="I381" s="214"/>
    </row>
    <row r="382" spans="1:9" x14ac:dyDescent="0.3">
      <c r="A382" s="214"/>
      <c r="B382" s="214"/>
      <c r="D382" s="214"/>
      <c r="F382" s="236"/>
      <c r="G382" s="379"/>
      <c r="H382" s="214"/>
      <c r="I382" s="214"/>
    </row>
    <row r="383" spans="1:9" x14ac:dyDescent="0.3">
      <c r="A383" s="214"/>
      <c r="B383" s="214"/>
      <c r="D383" s="214"/>
      <c r="F383" s="236"/>
      <c r="G383" s="379"/>
      <c r="H383" s="214"/>
      <c r="I383" s="214"/>
    </row>
    <row r="384" spans="1:9" x14ac:dyDescent="0.3">
      <c r="A384" s="214"/>
      <c r="B384" s="214"/>
      <c r="D384" s="214"/>
      <c r="F384" s="236"/>
      <c r="G384" s="379"/>
      <c r="H384" s="214"/>
      <c r="I384" s="214"/>
    </row>
    <row r="385" spans="1:9" x14ac:dyDescent="0.3">
      <c r="A385" s="214"/>
      <c r="B385" s="214"/>
      <c r="D385" s="214"/>
      <c r="F385" s="236"/>
      <c r="G385" s="379"/>
      <c r="H385" s="214"/>
      <c r="I385" s="214"/>
    </row>
    <row r="386" spans="1:9" x14ac:dyDescent="0.3">
      <c r="A386" s="214"/>
      <c r="B386" s="214"/>
      <c r="D386" s="214"/>
      <c r="F386" s="236"/>
      <c r="G386" s="379"/>
      <c r="H386" s="214"/>
      <c r="I386" s="214"/>
    </row>
    <row r="387" spans="1:9" x14ac:dyDescent="0.3">
      <c r="A387" s="214"/>
      <c r="B387" s="214"/>
      <c r="D387" s="214"/>
      <c r="F387" s="236"/>
      <c r="G387" s="379"/>
      <c r="H387" s="214"/>
      <c r="I387" s="214"/>
    </row>
    <row r="388" spans="1:9" x14ac:dyDescent="0.3">
      <c r="A388" s="214"/>
      <c r="B388" s="214"/>
      <c r="D388" s="214"/>
      <c r="F388" s="236"/>
      <c r="G388" s="379"/>
      <c r="H388" s="214"/>
      <c r="I388" s="214"/>
    </row>
    <row r="389" spans="1:9" x14ac:dyDescent="0.3">
      <c r="A389" s="214"/>
      <c r="B389" s="214"/>
      <c r="D389" s="214"/>
      <c r="F389" s="236"/>
      <c r="G389" s="379"/>
      <c r="H389" s="214"/>
      <c r="I389" s="214"/>
    </row>
    <row r="390" spans="1:9" x14ac:dyDescent="0.3">
      <c r="A390" s="214"/>
      <c r="B390" s="214"/>
      <c r="D390" s="214"/>
      <c r="F390" s="236"/>
      <c r="G390" s="379"/>
      <c r="H390" s="214"/>
      <c r="I390" s="214"/>
    </row>
    <row r="391" spans="1:9" x14ac:dyDescent="0.3">
      <c r="A391" s="214"/>
      <c r="B391" s="214"/>
      <c r="D391" s="214"/>
      <c r="F391" s="236"/>
      <c r="G391" s="379"/>
      <c r="H391" s="214"/>
      <c r="I391" s="214"/>
    </row>
    <row r="392" spans="1:9" x14ac:dyDescent="0.3">
      <c r="A392" s="214"/>
      <c r="B392" s="214"/>
      <c r="D392" s="214"/>
      <c r="F392" s="236"/>
      <c r="G392" s="379"/>
      <c r="H392" s="214"/>
      <c r="I392" s="214"/>
    </row>
    <row r="393" spans="1:9" x14ac:dyDescent="0.3">
      <c r="A393" s="214"/>
      <c r="B393" s="214"/>
      <c r="D393" s="214"/>
      <c r="F393" s="236"/>
      <c r="G393" s="379"/>
      <c r="H393" s="214"/>
      <c r="I393" s="214"/>
    </row>
    <row r="394" spans="1:9" x14ac:dyDescent="0.3">
      <c r="A394" s="214"/>
      <c r="B394" s="214"/>
      <c r="D394" s="214"/>
      <c r="F394" s="236"/>
      <c r="G394" s="379"/>
      <c r="H394" s="214"/>
      <c r="I394" s="214"/>
    </row>
    <row r="395" spans="1:9" x14ac:dyDescent="0.3">
      <c r="A395" s="214"/>
      <c r="B395" s="214"/>
      <c r="D395" s="214"/>
      <c r="F395" s="236"/>
      <c r="G395" s="379"/>
      <c r="H395" s="214"/>
      <c r="I395" s="214"/>
    </row>
    <row r="396" spans="1:9" x14ac:dyDescent="0.3">
      <c r="A396" s="214"/>
      <c r="B396" s="214"/>
      <c r="D396" s="214"/>
      <c r="F396" s="236"/>
      <c r="G396" s="379"/>
      <c r="H396" s="214"/>
      <c r="I396" s="214"/>
    </row>
    <row r="397" spans="1:9" x14ac:dyDescent="0.3">
      <c r="A397" s="214"/>
      <c r="B397" s="214"/>
      <c r="D397" s="214"/>
      <c r="F397" s="236"/>
      <c r="G397" s="379"/>
      <c r="H397" s="214"/>
      <c r="I397" s="214"/>
    </row>
    <row r="398" spans="1:9" x14ac:dyDescent="0.3">
      <c r="A398" s="214"/>
      <c r="B398" s="214"/>
      <c r="D398" s="214"/>
      <c r="F398" s="236"/>
      <c r="G398" s="379"/>
      <c r="H398" s="214"/>
      <c r="I398" s="214"/>
    </row>
    <row r="399" spans="1:9" x14ac:dyDescent="0.3">
      <c r="A399" s="214"/>
      <c r="B399" s="214"/>
      <c r="D399" s="214"/>
      <c r="F399" s="236"/>
      <c r="G399" s="379"/>
      <c r="H399" s="214"/>
      <c r="I399" s="214"/>
    </row>
    <row r="400" spans="1:9" x14ac:dyDescent="0.3">
      <c r="A400" s="214"/>
      <c r="B400" s="214"/>
      <c r="D400" s="214"/>
      <c r="F400" s="236"/>
      <c r="G400" s="379"/>
      <c r="H400" s="214"/>
      <c r="I400" s="214"/>
    </row>
    <row r="401" spans="1:9" x14ac:dyDescent="0.3">
      <c r="A401" s="214"/>
      <c r="B401" s="214"/>
      <c r="D401" s="214"/>
      <c r="F401" s="236"/>
      <c r="G401" s="379"/>
      <c r="H401" s="214"/>
      <c r="I401" s="214"/>
    </row>
    <row r="402" spans="1:9" x14ac:dyDescent="0.3">
      <c r="A402" s="214"/>
      <c r="B402" s="214"/>
      <c r="D402" s="214"/>
      <c r="F402" s="236"/>
      <c r="G402" s="379"/>
      <c r="H402" s="214"/>
      <c r="I402" s="214"/>
    </row>
    <row r="403" spans="1:9" x14ac:dyDescent="0.3">
      <c r="A403" s="214"/>
      <c r="B403" s="214"/>
      <c r="D403" s="214"/>
      <c r="F403" s="236"/>
      <c r="G403" s="379"/>
      <c r="H403" s="214"/>
      <c r="I403" s="214"/>
    </row>
    <row r="404" spans="1:9" x14ac:dyDescent="0.3">
      <c r="A404" s="214"/>
      <c r="B404" s="214"/>
      <c r="D404" s="214"/>
      <c r="F404" s="236"/>
      <c r="G404" s="379"/>
      <c r="H404" s="214"/>
      <c r="I404" s="214"/>
    </row>
    <row r="405" spans="1:9" x14ac:dyDescent="0.3">
      <c r="A405" s="214"/>
      <c r="B405" s="214"/>
      <c r="D405" s="214"/>
      <c r="F405" s="236"/>
      <c r="G405" s="379"/>
      <c r="H405" s="214"/>
      <c r="I405" s="214"/>
    </row>
    <row r="406" spans="1:9" x14ac:dyDescent="0.3">
      <c r="A406" s="214"/>
      <c r="B406" s="214"/>
      <c r="D406" s="214"/>
      <c r="F406" s="236"/>
      <c r="G406" s="379"/>
      <c r="H406" s="214"/>
      <c r="I406" s="214"/>
    </row>
    <row r="407" spans="1:9" x14ac:dyDescent="0.3">
      <c r="A407" s="214"/>
      <c r="B407" s="214"/>
      <c r="D407" s="214"/>
      <c r="F407" s="236"/>
      <c r="G407" s="379"/>
      <c r="H407" s="214"/>
      <c r="I407" s="214"/>
    </row>
    <row r="408" spans="1:9" x14ac:dyDescent="0.3">
      <c r="A408" s="214"/>
      <c r="B408" s="214"/>
      <c r="D408" s="214"/>
      <c r="F408" s="236"/>
      <c r="G408" s="379"/>
      <c r="H408" s="214"/>
      <c r="I408" s="214"/>
    </row>
    <row r="409" spans="1:9" x14ac:dyDescent="0.3">
      <c r="A409" s="214"/>
      <c r="B409" s="214"/>
      <c r="D409" s="214"/>
      <c r="F409" s="236"/>
      <c r="G409" s="379"/>
      <c r="H409" s="214"/>
      <c r="I409" s="214"/>
    </row>
    <row r="410" spans="1:9" x14ac:dyDescent="0.3">
      <c r="A410" s="214"/>
      <c r="B410" s="214"/>
      <c r="D410" s="214"/>
      <c r="F410" s="236"/>
      <c r="G410" s="379"/>
      <c r="H410" s="214"/>
      <c r="I410" s="214"/>
    </row>
    <row r="411" spans="1:9" x14ac:dyDescent="0.3">
      <c r="A411" s="214"/>
      <c r="B411" s="214"/>
      <c r="D411" s="214"/>
      <c r="F411" s="236"/>
      <c r="G411" s="379"/>
      <c r="H411" s="214"/>
      <c r="I411" s="214"/>
    </row>
    <row r="412" spans="1:9" x14ac:dyDescent="0.3">
      <c r="A412" s="214"/>
      <c r="B412" s="214"/>
      <c r="D412" s="214"/>
      <c r="F412" s="236"/>
      <c r="G412" s="379"/>
      <c r="H412" s="214"/>
      <c r="I412" s="214"/>
    </row>
    <row r="413" spans="1:9" x14ac:dyDescent="0.3">
      <c r="A413" s="214"/>
      <c r="B413" s="214"/>
      <c r="D413" s="214"/>
      <c r="F413" s="236"/>
      <c r="G413" s="379"/>
      <c r="H413" s="214"/>
      <c r="I413" s="214"/>
    </row>
    <row r="414" spans="1:9" x14ac:dyDescent="0.3">
      <c r="A414" s="214"/>
      <c r="B414" s="214"/>
      <c r="D414" s="214"/>
      <c r="F414" s="236"/>
      <c r="G414" s="379"/>
      <c r="H414" s="214"/>
      <c r="I414" s="214"/>
    </row>
    <row r="415" spans="1:9" x14ac:dyDescent="0.3">
      <c r="A415" s="214"/>
      <c r="B415" s="214"/>
      <c r="D415" s="214"/>
      <c r="F415" s="236"/>
      <c r="G415" s="379"/>
      <c r="H415" s="214"/>
      <c r="I415" s="214"/>
    </row>
    <row r="416" spans="1:9" x14ac:dyDescent="0.3">
      <c r="A416" s="214"/>
      <c r="B416" s="214"/>
      <c r="D416" s="214"/>
      <c r="F416" s="236"/>
      <c r="G416" s="379"/>
      <c r="H416" s="214"/>
      <c r="I416" s="214"/>
    </row>
    <row r="417" spans="1:9" x14ac:dyDescent="0.3">
      <c r="A417" s="214"/>
      <c r="B417" s="214"/>
      <c r="D417" s="214"/>
      <c r="F417" s="236"/>
      <c r="G417" s="379"/>
      <c r="H417" s="214"/>
      <c r="I417" s="214"/>
    </row>
    <row r="418" spans="1:9" x14ac:dyDescent="0.3">
      <c r="A418" s="214"/>
      <c r="B418" s="214"/>
      <c r="D418" s="214"/>
      <c r="F418" s="236"/>
      <c r="G418" s="379"/>
      <c r="H418" s="214"/>
      <c r="I418" s="214"/>
    </row>
    <row r="419" spans="1:9" x14ac:dyDescent="0.3">
      <c r="A419" s="214"/>
      <c r="B419" s="214"/>
      <c r="D419" s="214"/>
      <c r="F419" s="236"/>
      <c r="G419" s="379"/>
      <c r="H419" s="214"/>
      <c r="I419" s="214"/>
    </row>
    <row r="420" spans="1:9" x14ac:dyDescent="0.3">
      <c r="A420" s="214"/>
      <c r="B420" s="214"/>
      <c r="D420" s="214"/>
      <c r="F420" s="236"/>
      <c r="G420" s="379"/>
      <c r="H420" s="214"/>
      <c r="I420" s="214"/>
    </row>
    <row r="421" spans="1:9" x14ac:dyDescent="0.3">
      <c r="A421" s="214"/>
      <c r="B421" s="214"/>
      <c r="D421" s="214"/>
      <c r="F421" s="236"/>
      <c r="G421" s="379"/>
      <c r="H421" s="214"/>
      <c r="I421" s="214"/>
    </row>
    <row r="422" spans="1:9" x14ac:dyDescent="0.3">
      <c r="A422" s="214"/>
      <c r="B422" s="214"/>
      <c r="D422" s="214"/>
      <c r="F422" s="236"/>
      <c r="G422" s="379"/>
      <c r="H422" s="214"/>
      <c r="I422" s="214"/>
    </row>
    <row r="423" spans="1:9" x14ac:dyDescent="0.3">
      <c r="A423" s="214"/>
      <c r="B423" s="214"/>
      <c r="D423" s="214"/>
      <c r="F423" s="236"/>
      <c r="G423" s="379"/>
      <c r="H423" s="214"/>
      <c r="I423" s="214"/>
    </row>
    <row r="424" spans="1:9" x14ac:dyDescent="0.3">
      <c r="A424" s="214"/>
      <c r="B424" s="214"/>
      <c r="D424" s="214"/>
      <c r="F424" s="236"/>
      <c r="G424" s="379"/>
      <c r="H424" s="214"/>
      <c r="I424" s="214"/>
    </row>
    <row r="425" spans="1:9" x14ac:dyDescent="0.3">
      <c r="A425" s="214"/>
      <c r="B425" s="214"/>
      <c r="D425" s="214"/>
      <c r="F425" s="236"/>
      <c r="G425" s="379"/>
      <c r="H425" s="214"/>
      <c r="I425" s="214"/>
    </row>
    <row r="426" spans="1:9" x14ac:dyDescent="0.3">
      <c r="A426" s="214"/>
      <c r="B426" s="214"/>
      <c r="D426" s="214"/>
      <c r="F426" s="236"/>
      <c r="G426" s="379"/>
      <c r="H426" s="214"/>
      <c r="I426" s="214"/>
    </row>
    <row r="427" spans="1:9" x14ac:dyDescent="0.3">
      <c r="A427" s="214"/>
      <c r="B427" s="214"/>
      <c r="D427" s="214"/>
      <c r="F427" s="236"/>
      <c r="G427" s="379"/>
      <c r="H427" s="214"/>
      <c r="I427" s="214"/>
    </row>
    <row r="428" spans="1:9" x14ac:dyDescent="0.3">
      <c r="A428" s="214"/>
      <c r="B428" s="214"/>
      <c r="D428" s="214"/>
      <c r="F428" s="236"/>
      <c r="G428" s="379"/>
      <c r="H428" s="214"/>
      <c r="I428" s="214"/>
    </row>
    <row r="429" spans="1:9" x14ac:dyDescent="0.3">
      <c r="A429" s="214"/>
      <c r="B429" s="214"/>
      <c r="D429" s="214"/>
      <c r="F429" s="236"/>
      <c r="G429" s="379"/>
      <c r="H429" s="214"/>
      <c r="I429" s="214"/>
    </row>
    <row r="430" spans="1:9" x14ac:dyDescent="0.3">
      <c r="A430" s="214"/>
      <c r="B430" s="214"/>
      <c r="D430" s="214"/>
      <c r="F430" s="236"/>
      <c r="G430" s="379"/>
      <c r="H430" s="214"/>
      <c r="I430" s="214"/>
    </row>
    <row r="431" spans="1:9" x14ac:dyDescent="0.3">
      <c r="A431" s="214"/>
      <c r="B431" s="214"/>
      <c r="D431" s="214"/>
      <c r="F431" s="236"/>
      <c r="G431" s="379"/>
      <c r="H431" s="214"/>
      <c r="I431" s="214"/>
    </row>
    <row r="432" spans="1:9" x14ac:dyDescent="0.3">
      <c r="A432" s="214"/>
      <c r="B432" s="214"/>
      <c r="D432" s="214"/>
      <c r="F432" s="236"/>
      <c r="G432" s="379"/>
      <c r="H432" s="214"/>
      <c r="I432" s="214"/>
    </row>
    <row r="433" spans="1:9" x14ac:dyDescent="0.3">
      <c r="A433" s="214"/>
      <c r="B433" s="214"/>
      <c r="D433" s="214"/>
      <c r="F433" s="236"/>
      <c r="G433" s="379"/>
      <c r="H433" s="214"/>
      <c r="I433" s="214"/>
    </row>
    <row r="434" spans="1:9" x14ac:dyDescent="0.3">
      <c r="A434" s="214"/>
      <c r="B434" s="214"/>
      <c r="D434" s="214"/>
      <c r="F434" s="236"/>
      <c r="G434" s="379"/>
      <c r="H434" s="214"/>
      <c r="I434" s="214"/>
    </row>
    <row r="435" spans="1:9" x14ac:dyDescent="0.3">
      <c r="A435" s="214"/>
      <c r="B435" s="214"/>
      <c r="D435" s="214"/>
      <c r="F435" s="236"/>
      <c r="G435" s="379"/>
      <c r="H435" s="214"/>
      <c r="I435" s="214"/>
    </row>
    <row r="436" spans="1:9" x14ac:dyDescent="0.3">
      <c r="A436" s="214"/>
      <c r="B436" s="214"/>
      <c r="D436" s="214"/>
      <c r="F436" s="236"/>
      <c r="G436" s="379"/>
      <c r="H436" s="214"/>
      <c r="I436" s="214"/>
    </row>
    <row r="437" spans="1:9" x14ac:dyDescent="0.3">
      <c r="A437" s="214"/>
      <c r="B437" s="214"/>
      <c r="D437" s="214"/>
      <c r="F437" s="236"/>
      <c r="G437" s="379"/>
      <c r="H437" s="214"/>
      <c r="I437" s="214"/>
    </row>
    <row r="438" spans="1:9" x14ac:dyDescent="0.3">
      <c r="A438" s="214"/>
      <c r="B438" s="214"/>
      <c r="D438" s="214"/>
      <c r="F438" s="236"/>
      <c r="G438" s="379"/>
      <c r="H438" s="214"/>
      <c r="I438" s="214"/>
    </row>
    <row r="439" spans="1:9" x14ac:dyDescent="0.3">
      <c r="A439" s="214"/>
      <c r="B439" s="214"/>
      <c r="D439" s="214"/>
      <c r="F439" s="236"/>
      <c r="G439" s="379"/>
      <c r="H439" s="214"/>
      <c r="I439" s="214"/>
    </row>
    <row r="440" spans="1:9" x14ac:dyDescent="0.3">
      <c r="A440" s="214"/>
      <c r="B440" s="214"/>
      <c r="D440" s="214"/>
      <c r="F440" s="236"/>
      <c r="G440" s="379"/>
      <c r="H440" s="214"/>
      <c r="I440" s="214"/>
    </row>
    <row r="441" spans="1:9" x14ac:dyDescent="0.3">
      <c r="A441" s="214"/>
      <c r="B441" s="214"/>
      <c r="D441" s="214"/>
      <c r="F441" s="236"/>
      <c r="G441" s="379"/>
      <c r="H441" s="214"/>
      <c r="I441" s="214"/>
    </row>
    <row r="442" spans="1:9" x14ac:dyDescent="0.3">
      <c r="A442" s="214"/>
      <c r="B442" s="214"/>
      <c r="D442" s="214"/>
      <c r="F442" s="236"/>
      <c r="G442" s="379"/>
      <c r="H442" s="214"/>
      <c r="I442" s="214"/>
    </row>
    <row r="443" spans="1:9" x14ac:dyDescent="0.3">
      <c r="A443" s="214"/>
      <c r="B443" s="214"/>
      <c r="D443" s="214"/>
      <c r="F443" s="236"/>
      <c r="G443" s="379"/>
      <c r="H443" s="214"/>
      <c r="I443" s="214"/>
    </row>
    <row r="444" spans="1:9" x14ac:dyDescent="0.3">
      <c r="A444" s="214"/>
      <c r="B444" s="214"/>
      <c r="D444" s="214"/>
      <c r="F444" s="236"/>
      <c r="G444" s="379"/>
      <c r="H444" s="214"/>
      <c r="I444" s="214"/>
    </row>
    <row r="445" spans="1:9" x14ac:dyDescent="0.3">
      <c r="A445" s="214"/>
      <c r="B445" s="214"/>
      <c r="D445" s="214"/>
      <c r="F445" s="236"/>
      <c r="G445" s="379"/>
      <c r="H445" s="214"/>
      <c r="I445" s="214"/>
    </row>
    <row r="446" spans="1:9" x14ac:dyDescent="0.3">
      <c r="A446" s="214"/>
      <c r="B446" s="214"/>
      <c r="D446" s="214"/>
      <c r="F446" s="236"/>
      <c r="G446" s="379"/>
      <c r="H446" s="214"/>
      <c r="I446" s="214"/>
    </row>
    <row r="447" spans="1:9" x14ac:dyDescent="0.3">
      <c r="A447" s="214"/>
      <c r="B447" s="214"/>
      <c r="D447" s="214"/>
      <c r="F447" s="236"/>
      <c r="G447" s="379"/>
      <c r="H447" s="214"/>
      <c r="I447" s="214"/>
    </row>
    <row r="448" spans="1:9" x14ac:dyDescent="0.3">
      <c r="A448" s="214"/>
      <c r="B448" s="214"/>
      <c r="D448" s="214"/>
      <c r="F448" s="236"/>
      <c r="G448" s="379"/>
      <c r="H448" s="214"/>
      <c r="I448" s="214"/>
    </row>
    <row r="449" spans="1:9" x14ac:dyDescent="0.3">
      <c r="A449" s="214"/>
      <c r="B449" s="214"/>
      <c r="D449" s="214"/>
      <c r="F449" s="236"/>
      <c r="G449" s="379"/>
      <c r="H449" s="214"/>
      <c r="I449" s="214"/>
    </row>
    <row r="450" spans="1:9" x14ac:dyDescent="0.3">
      <c r="A450" s="214"/>
      <c r="B450" s="214"/>
      <c r="D450" s="214"/>
      <c r="F450" s="236"/>
      <c r="G450" s="379"/>
      <c r="H450" s="214"/>
      <c r="I450" s="214"/>
    </row>
    <row r="451" spans="1:9" x14ac:dyDescent="0.3">
      <c r="A451" s="214"/>
      <c r="B451" s="214"/>
      <c r="D451" s="214"/>
      <c r="F451" s="236"/>
      <c r="G451" s="379"/>
      <c r="H451" s="214"/>
      <c r="I451" s="214"/>
    </row>
    <row r="452" spans="1:9" x14ac:dyDescent="0.3">
      <c r="A452" s="214"/>
      <c r="B452" s="214"/>
      <c r="D452" s="214"/>
      <c r="F452" s="236"/>
      <c r="G452" s="379"/>
      <c r="H452" s="214"/>
      <c r="I452" s="214"/>
    </row>
    <row r="453" spans="1:9" x14ac:dyDescent="0.3">
      <c r="A453" s="214"/>
      <c r="B453" s="214"/>
      <c r="D453" s="214"/>
      <c r="F453" s="236"/>
      <c r="G453" s="379"/>
      <c r="H453" s="214"/>
      <c r="I453" s="214"/>
    </row>
    <row r="454" spans="1:9" x14ac:dyDescent="0.3">
      <c r="A454" s="214"/>
      <c r="B454" s="214"/>
      <c r="D454" s="214"/>
      <c r="F454" s="236"/>
      <c r="G454" s="379"/>
      <c r="H454" s="214"/>
      <c r="I454" s="214"/>
    </row>
    <row r="455" spans="1:9" x14ac:dyDescent="0.3">
      <c r="A455" s="214"/>
      <c r="B455" s="214"/>
      <c r="D455" s="214"/>
      <c r="F455" s="236"/>
      <c r="G455" s="379"/>
      <c r="H455" s="214"/>
      <c r="I455" s="214"/>
    </row>
    <row r="456" spans="1:9" x14ac:dyDescent="0.3">
      <c r="A456" s="214"/>
      <c r="B456" s="214"/>
      <c r="D456" s="214"/>
      <c r="F456" s="236"/>
      <c r="G456" s="379"/>
      <c r="H456" s="214"/>
      <c r="I456" s="214"/>
    </row>
    <row r="457" spans="1:9" x14ac:dyDescent="0.3">
      <c r="A457" s="214"/>
      <c r="B457" s="214"/>
      <c r="D457" s="214"/>
      <c r="F457" s="236"/>
      <c r="G457" s="379"/>
      <c r="H457" s="214"/>
      <c r="I457" s="214"/>
    </row>
    <row r="458" spans="1:9" x14ac:dyDescent="0.3">
      <c r="A458" s="214"/>
      <c r="B458" s="214"/>
      <c r="D458" s="214"/>
      <c r="F458" s="236"/>
      <c r="G458" s="379"/>
      <c r="H458" s="214"/>
      <c r="I458" s="214"/>
    </row>
    <row r="459" spans="1:9" x14ac:dyDescent="0.3">
      <c r="A459" s="214"/>
      <c r="B459" s="214"/>
      <c r="D459" s="214"/>
      <c r="F459" s="236"/>
      <c r="G459" s="379"/>
      <c r="H459" s="214"/>
      <c r="I459" s="214"/>
    </row>
    <row r="460" spans="1:9" x14ac:dyDescent="0.3">
      <c r="A460" s="214"/>
      <c r="B460" s="214"/>
      <c r="D460" s="214"/>
      <c r="F460" s="236"/>
      <c r="G460" s="379"/>
      <c r="H460" s="214"/>
      <c r="I460" s="214"/>
    </row>
    <row r="461" spans="1:9" x14ac:dyDescent="0.3">
      <c r="A461" s="214"/>
      <c r="B461" s="214"/>
      <c r="D461" s="214"/>
      <c r="F461" s="236"/>
      <c r="G461" s="379"/>
      <c r="H461" s="214"/>
      <c r="I461" s="214"/>
    </row>
    <row r="462" spans="1:9" x14ac:dyDescent="0.3">
      <c r="A462" s="214"/>
      <c r="B462" s="214"/>
      <c r="D462" s="214"/>
      <c r="F462" s="236"/>
      <c r="G462" s="379"/>
      <c r="H462" s="214"/>
      <c r="I462" s="214"/>
    </row>
    <row r="463" spans="1:9" x14ac:dyDescent="0.3">
      <c r="A463" s="214"/>
      <c r="B463" s="214"/>
      <c r="D463" s="214"/>
      <c r="F463" s="236"/>
      <c r="G463" s="379"/>
      <c r="H463" s="214"/>
      <c r="I463" s="214"/>
    </row>
    <row r="464" spans="1:9" x14ac:dyDescent="0.3">
      <c r="A464" s="214"/>
      <c r="B464" s="214"/>
      <c r="D464" s="214"/>
      <c r="F464" s="236"/>
      <c r="G464" s="379"/>
      <c r="H464" s="214"/>
      <c r="I464" s="214"/>
    </row>
    <row r="465" spans="1:9" x14ac:dyDescent="0.3">
      <c r="A465" s="214"/>
      <c r="B465" s="214"/>
      <c r="D465" s="214"/>
      <c r="F465" s="236"/>
      <c r="G465" s="379"/>
      <c r="H465" s="214"/>
      <c r="I465" s="214"/>
    </row>
    <row r="466" spans="1:9" x14ac:dyDescent="0.3">
      <c r="A466" s="214"/>
      <c r="B466" s="214"/>
      <c r="D466" s="214"/>
      <c r="F466" s="236"/>
      <c r="G466" s="379"/>
      <c r="H466" s="214"/>
      <c r="I466" s="214"/>
    </row>
    <row r="467" spans="1:9" x14ac:dyDescent="0.3">
      <c r="A467" s="214"/>
      <c r="B467" s="214"/>
      <c r="D467" s="214"/>
      <c r="F467" s="236"/>
      <c r="G467" s="379"/>
      <c r="H467" s="214"/>
      <c r="I467" s="214"/>
    </row>
    <row r="468" spans="1:9" x14ac:dyDescent="0.3">
      <c r="A468" s="214"/>
      <c r="B468" s="214"/>
      <c r="D468" s="214"/>
      <c r="F468" s="236"/>
      <c r="G468" s="379"/>
      <c r="H468" s="214"/>
      <c r="I468" s="214"/>
    </row>
    <row r="469" spans="1:9" x14ac:dyDescent="0.3">
      <c r="A469" s="214"/>
      <c r="B469" s="214"/>
      <c r="D469" s="214"/>
      <c r="F469" s="236"/>
      <c r="G469" s="379"/>
      <c r="H469" s="214"/>
      <c r="I469" s="214"/>
    </row>
    <row r="470" spans="1:9" x14ac:dyDescent="0.3">
      <c r="A470" s="214"/>
      <c r="B470" s="214"/>
      <c r="D470" s="214"/>
      <c r="F470" s="236"/>
      <c r="G470" s="379"/>
      <c r="H470" s="214"/>
      <c r="I470" s="214"/>
    </row>
    <row r="471" spans="1:9" x14ac:dyDescent="0.3">
      <c r="A471" s="214"/>
      <c r="B471" s="214"/>
      <c r="D471" s="214"/>
      <c r="F471" s="236"/>
      <c r="G471" s="379"/>
      <c r="H471" s="214"/>
      <c r="I471" s="214"/>
    </row>
    <row r="472" spans="1:9" x14ac:dyDescent="0.3">
      <c r="A472" s="214"/>
      <c r="B472" s="214"/>
      <c r="D472" s="214"/>
      <c r="F472" s="236"/>
      <c r="G472" s="379"/>
      <c r="H472" s="214"/>
      <c r="I472" s="214"/>
    </row>
    <row r="473" spans="1:9" x14ac:dyDescent="0.3">
      <c r="A473" s="214"/>
      <c r="B473" s="214"/>
      <c r="D473" s="214"/>
      <c r="F473" s="236"/>
      <c r="G473" s="379"/>
      <c r="H473" s="214"/>
      <c r="I473" s="214"/>
    </row>
    <row r="474" spans="1:9" x14ac:dyDescent="0.3">
      <c r="A474" s="214"/>
      <c r="B474" s="214"/>
      <c r="D474" s="214"/>
      <c r="F474" s="236"/>
      <c r="G474" s="379"/>
      <c r="H474" s="214"/>
      <c r="I474" s="214"/>
    </row>
    <row r="475" spans="1:9" x14ac:dyDescent="0.3">
      <c r="A475" s="214"/>
      <c r="B475" s="214"/>
      <c r="D475" s="214"/>
      <c r="F475" s="236"/>
      <c r="G475" s="379"/>
      <c r="H475" s="214"/>
      <c r="I475" s="214"/>
    </row>
    <row r="476" spans="1:9" x14ac:dyDescent="0.3">
      <c r="A476" s="214"/>
      <c r="B476" s="214"/>
      <c r="D476" s="214"/>
      <c r="F476" s="236"/>
      <c r="G476" s="379"/>
      <c r="H476" s="214"/>
      <c r="I476" s="214"/>
    </row>
    <row r="477" spans="1:9" x14ac:dyDescent="0.3">
      <c r="A477" s="214"/>
      <c r="B477" s="214"/>
      <c r="D477" s="214"/>
      <c r="F477" s="236"/>
      <c r="G477" s="379"/>
      <c r="H477" s="214"/>
      <c r="I477" s="214"/>
    </row>
    <row r="478" spans="1:9" x14ac:dyDescent="0.3">
      <c r="A478" s="214"/>
      <c r="B478" s="214"/>
      <c r="D478" s="214"/>
      <c r="F478" s="236"/>
      <c r="G478" s="379"/>
      <c r="H478" s="214"/>
      <c r="I478" s="214"/>
    </row>
    <row r="479" spans="1:9" x14ac:dyDescent="0.3">
      <c r="A479" s="214"/>
      <c r="B479" s="214"/>
      <c r="D479" s="214"/>
      <c r="F479" s="236"/>
      <c r="G479" s="379"/>
      <c r="H479" s="214"/>
      <c r="I479" s="214"/>
    </row>
    <row r="480" spans="1:9" x14ac:dyDescent="0.3">
      <c r="A480" s="214"/>
      <c r="B480" s="214"/>
      <c r="D480" s="214"/>
      <c r="F480" s="236"/>
      <c r="G480" s="379"/>
      <c r="H480" s="214"/>
      <c r="I480" s="214"/>
    </row>
    <row r="481" spans="1:9" x14ac:dyDescent="0.3">
      <c r="A481" s="214"/>
      <c r="B481" s="214"/>
      <c r="D481" s="214"/>
      <c r="F481" s="236"/>
      <c r="G481" s="379"/>
      <c r="H481" s="214"/>
      <c r="I481" s="214"/>
    </row>
    <row r="482" spans="1:9" x14ac:dyDescent="0.3">
      <c r="A482" s="214"/>
      <c r="B482" s="214"/>
      <c r="D482" s="214"/>
      <c r="F482" s="236"/>
      <c r="G482" s="379"/>
      <c r="H482" s="214"/>
      <c r="I482" s="214"/>
    </row>
    <row r="483" spans="1:9" x14ac:dyDescent="0.3">
      <c r="A483" s="214"/>
      <c r="B483" s="214"/>
      <c r="D483" s="214"/>
      <c r="F483" s="236"/>
      <c r="G483" s="379"/>
      <c r="H483" s="214"/>
      <c r="I483" s="214"/>
    </row>
    <row r="484" spans="1:9" x14ac:dyDescent="0.3">
      <c r="A484" s="214"/>
      <c r="B484" s="214"/>
      <c r="D484" s="214"/>
      <c r="F484" s="236"/>
      <c r="G484" s="379"/>
      <c r="H484" s="214"/>
      <c r="I484" s="214"/>
    </row>
    <row r="485" spans="1:9" x14ac:dyDescent="0.3">
      <c r="A485" s="214"/>
      <c r="B485" s="214"/>
      <c r="D485" s="214"/>
      <c r="F485" s="236"/>
      <c r="G485" s="379"/>
      <c r="H485" s="214"/>
      <c r="I485" s="214"/>
    </row>
    <row r="486" spans="1:9" x14ac:dyDescent="0.3">
      <c r="A486" s="214"/>
      <c r="B486" s="214"/>
      <c r="D486" s="214"/>
      <c r="F486" s="236"/>
      <c r="G486" s="379"/>
      <c r="H486" s="214"/>
      <c r="I486" s="214"/>
    </row>
    <row r="487" spans="1:9" x14ac:dyDescent="0.3">
      <c r="A487" s="214"/>
      <c r="B487" s="214"/>
      <c r="D487" s="214"/>
      <c r="F487" s="236"/>
      <c r="G487" s="379"/>
      <c r="H487" s="214"/>
      <c r="I487" s="214"/>
    </row>
    <row r="488" spans="1:9" x14ac:dyDescent="0.3">
      <c r="A488" s="214"/>
      <c r="B488" s="214"/>
      <c r="D488" s="214"/>
      <c r="F488" s="236"/>
      <c r="G488" s="379"/>
      <c r="H488" s="214"/>
      <c r="I488" s="214"/>
    </row>
    <row r="489" spans="1:9" x14ac:dyDescent="0.3">
      <c r="A489" s="214"/>
      <c r="B489" s="214"/>
      <c r="D489" s="214"/>
      <c r="F489" s="236"/>
      <c r="G489" s="379"/>
      <c r="H489" s="214"/>
      <c r="I489" s="214"/>
    </row>
    <row r="490" spans="1:9" x14ac:dyDescent="0.3">
      <c r="A490" s="214"/>
      <c r="B490" s="214"/>
      <c r="D490" s="214"/>
      <c r="F490" s="236"/>
      <c r="G490" s="379"/>
      <c r="H490" s="214"/>
      <c r="I490" s="214"/>
    </row>
    <row r="491" spans="1:9" x14ac:dyDescent="0.3">
      <c r="A491" s="214"/>
      <c r="B491" s="214"/>
      <c r="D491" s="214"/>
      <c r="F491" s="236"/>
      <c r="G491" s="379"/>
      <c r="H491" s="214"/>
      <c r="I491" s="214"/>
    </row>
    <row r="492" spans="1:9" x14ac:dyDescent="0.3">
      <c r="A492" s="214"/>
      <c r="B492" s="214"/>
      <c r="D492" s="214"/>
      <c r="F492" s="236"/>
      <c r="G492" s="379"/>
      <c r="H492" s="214"/>
      <c r="I492" s="214"/>
    </row>
    <row r="493" spans="1:9" x14ac:dyDescent="0.3">
      <c r="A493" s="214"/>
      <c r="B493" s="214"/>
      <c r="D493" s="214"/>
      <c r="F493" s="236"/>
      <c r="G493" s="379"/>
      <c r="H493" s="214"/>
      <c r="I493" s="214"/>
    </row>
    <row r="494" spans="1:9" x14ac:dyDescent="0.3">
      <c r="A494" s="214"/>
      <c r="B494" s="214"/>
      <c r="D494" s="214"/>
      <c r="F494" s="236"/>
      <c r="G494" s="379"/>
      <c r="H494" s="214"/>
      <c r="I494" s="214"/>
    </row>
    <row r="495" spans="1:9" x14ac:dyDescent="0.3">
      <c r="A495" s="214"/>
      <c r="B495" s="214"/>
      <c r="D495" s="214"/>
      <c r="F495" s="236"/>
      <c r="G495" s="379"/>
      <c r="H495" s="214"/>
      <c r="I495" s="214"/>
    </row>
    <row r="496" spans="1:9" x14ac:dyDescent="0.3">
      <c r="A496" s="214"/>
      <c r="B496" s="214"/>
      <c r="D496" s="214"/>
      <c r="F496" s="236"/>
      <c r="G496" s="379"/>
      <c r="H496" s="214"/>
      <c r="I496" s="214"/>
    </row>
    <row r="497" spans="1:9" x14ac:dyDescent="0.3">
      <c r="A497" s="214"/>
      <c r="B497" s="214"/>
      <c r="D497" s="214"/>
      <c r="F497" s="236"/>
      <c r="G497" s="379"/>
      <c r="H497" s="214"/>
      <c r="I497" s="214"/>
    </row>
    <row r="498" spans="1:9" x14ac:dyDescent="0.3">
      <c r="A498" s="214"/>
      <c r="B498" s="214"/>
      <c r="D498" s="214"/>
      <c r="F498" s="236"/>
      <c r="G498" s="379"/>
      <c r="H498" s="214"/>
      <c r="I498" s="214"/>
    </row>
    <row r="499" spans="1:9" x14ac:dyDescent="0.3">
      <c r="A499" s="214"/>
      <c r="B499" s="214"/>
      <c r="D499" s="214"/>
      <c r="F499" s="236"/>
      <c r="G499" s="379"/>
      <c r="H499" s="214"/>
      <c r="I499" s="214"/>
    </row>
    <row r="500" spans="1:9" x14ac:dyDescent="0.3">
      <c r="A500" s="214"/>
      <c r="B500" s="214"/>
      <c r="D500" s="214"/>
      <c r="F500" s="236"/>
      <c r="G500" s="379"/>
      <c r="H500" s="214"/>
      <c r="I500" s="214"/>
    </row>
    <row r="501" spans="1:9" x14ac:dyDescent="0.3">
      <c r="A501" s="214"/>
      <c r="B501" s="214"/>
      <c r="D501" s="214"/>
      <c r="F501" s="236"/>
      <c r="G501" s="379"/>
      <c r="H501" s="214"/>
      <c r="I501" s="214"/>
    </row>
    <row r="502" spans="1:9" x14ac:dyDescent="0.3">
      <c r="A502" s="214"/>
      <c r="B502" s="214"/>
      <c r="D502" s="214"/>
      <c r="F502" s="236"/>
      <c r="G502" s="379"/>
      <c r="H502" s="214"/>
      <c r="I502" s="214"/>
    </row>
    <row r="503" spans="1:9" x14ac:dyDescent="0.3">
      <c r="A503" s="214"/>
      <c r="B503" s="214"/>
      <c r="D503" s="214"/>
      <c r="F503" s="236"/>
      <c r="G503" s="379"/>
      <c r="H503" s="214"/>
      <c r="I503" s="214"/>
    </row>
    <row r="504" spans="1:9" x14ac:dyDescent="0.3">
      <c r="A504" s="214"/>
      <c r="B504" s="214"/>
      <c r="D504" s="214"/>
      <c r="F504" s="236"/>
      <c r="G504" s="379"/>
      <c r="H504" s="214"/>
      <c r="I504" s="214"/>
    </row>
    <row r="505" spans="1:9" x14ac:dyDescent="0.3">
      <c r="A505" s="214"/>
      <c r="B505" s="214"/>
      <c r="D505" s="214"/>
      <c r="F505" s="236"/>
      <c r="G505" s="379"/>
      <c r="H505" s="214"/>
      <c r="I505" s="214"/>
    </row>
    <row r="506" spans="1:9" x14ac:dyDescent="0.3">
      <c r="A506" s="214"/>
      <c r="B506" s="214"/>
      <c r="D506" s="214"/>
      <c r="F506" s="236"/>
      <c r="G506" s="379"/>
      <c r="H506" s="214"/>
      <c r="I506" s="214"/>
    </row>
    <row r="507" spans="1:9" x14ac:dyDescent="0.3">
      <c r="A507" s="214"/>
      <c r="B507" s="214"/>
      <c r="D507" s="214"/>
      <c r="F507" s="236"/>
      <c r="G507" s="379"/>
      <c r="H507" s="214"/>
      <c r="I507" s="214"/>
    </row>
    <row r="508" spans="1:9" x14ac:dyDescent="0.3">
      <c r="A508" s="214"/>
      <c r="B508" s="214"/>
      <c r="D508" s="214"/>
      <c r="F508" s="236"/>
      <c r="G508" s="379"/>
      <c r="H508" s="214"/>
      <c r="I508" s="214"/>
    </row>
    <row r="509" spans="1:9" x14ac:dyDescent="0.3">
      <c r="A509" s="214"/>
      <c r="B509" s="214"/>
      <c r="D509" s="214"/>
      <c r="F509" s="236"/>
      <c r="G509" s="379"/>
      <c r="H509" s="214"/>
      <c r="I509" s="214"/>
    </row>
    <row r="510" spans="1:9" x14ac:dyDescent="0.3">
      <c r="A510" s="214"/>
      <c r="B510" s="214"/>
      <c r="D510" s="214"/>
      <c r="F510" s="236"/>
      <c r="G510" s="379"/>
      <c r="H510" s="214"/>
      <c r="I510" s="214"/>
    </row>
    <row r="511" spans="1:9" x14ac:dyDescent="0.3">
      <c r="A511" s="214"/>
      <c r="B511" s="214"/>
      <c r="D511" s="214"/>
      <c r="F511" s="236"/>
      <c r="G511" s="379"/>
      <c r="H511" s="214"/>
      <c r="I511" s="214"/>
    </row>
    <row r="512" spans="1:9" x14ac:dyDescent="0.3">
      <c r="A512" s="214"/>
      <c r="B512" s="214"/>
      <c r="D512" s="214"/>
      <c r="F512" s="236"/>
      <c r="G512" s="379"/>
      <c r="H512" s="214"/>
      <c r="I512" s="214"/>
    </row>
    <row r="513" spans="1:9" x14ac:dyDescent="0.3">
      <c r="A513" s="214"/>
      <c r="B513" s="214"/>
      <c r="D513" s="214"/>
      <c r="F513" s="236"/>
      <c r="G513" s="379"/>
      <c r="H513" s="214"/>
      <c r="I513" s="214"/>
    </row>
    <row r="514" spans="1:9" x14ac:dyDescent="0.3">
      <c r="A514" s="214"/>
      <c r="B514" s="214"/>
      <c r="D514" s="214"/>
      <c r="F514" s="236"/>
      <c r="G514" s="379"/>
      <c r="H514" s="214"/>
      <c r="I514" s="214"/>
    </row>
    <row r="515" spans="1:9" x14ac:dyDescent="0.3">
      <c r="A515" s="214"/>
      <c r="B515" s="214"/>
      <c r="D515" s="214"/>
      <c r="F515" s="236"/>
      <c r="G515" s="379"/>
      <c r="H515" s="214"/>
      <c r="I515" s="214"/>
    </row>
    <row r="516" spans="1:9" x14ac:dyDescent="0.3">
      <c r="A516" s="214"/>
      <c r="B516" s="214"/>
      <c r="D516" s="214"/>
      <c r="F516" s="236"/>
      <c r="G516" s="379"/>
      <c r="H516" s="214"/>
      <c r="I516" s="214"/>
    </row>
    <row r="517" spans="1:9" x14ac:dyDescent="0.3">
      <c r="A517" s="214"/>
      <c r="B517" s="214"/>
      <c r="D517" s="214"/>
      <c r="F517" s="236"/>
      <c r="G517" s="379"/>
      <c r="H517" s="214"/>
      <c r="I517" s="214"/>
    </row>
    <row r="518" spans="1:9" x14ac:dyDescent="0.3">
      <c r="A518" s="214"/>
      <c r="B518" s="214"/>
      <c r="D518" s="214"/>
      <c r="F518" s="236"/>
      <c r="G518" s="379"/>
      <c r="H518" s="214"/>
      <c r="I518" s="214"/>
    </row>
    <row r="519" spans="1:9" x14ac:dyDescent="0.3">
      <c r="A519" s="214"/>
      <c r="B519" s="214"/>
      <c r="D519" s="214"/>
      <c r="F519" s="236"/>
      <c r="G519" s="379"/>
      <c r="H519" s="214"/>
      <c r="I519" s="214"/>
    </row>
    <row r="520" spans="1:9" x14ac:dyDescent="0.3">
      <c r="A520" s="214"/>
      <c r="B520" s="214"/>
      <c r="D520" s="214"/>
      <c r="F520" s="236"/>
      <c r="G520" s="379"/>
      <c r="H520" s="214"/>
      <c r="I520" s="214"/>
    </row>
    <row r="521" spans="1:9" x14ac:dyDescent="0.3">
      <c r="A521" s="214"/>
      <c r="B521" s="214"/>
      <c r="D521" s="214"/>
      <c r="F521" s="236"/>
      <c r="G521" s="379"/>
      <c r="H521" s="214"/>
      <c r="I521" s="214"/>
    </row>
    <row r="522" spans="1:9" x14ac:dyDescent="0.3">
      <c r="A522" s="214"/>
      <c r="B522" s="214"/>
      <c r="D522" s="214"/>
      <c r="F522" s="236"/>
      <c r="G522" s="379"/>
      <c r="H522" s="214"/>
      <c r="I522" s="214"/>
    </row>
    <row r="523" spans="1:9" x14ac:dyDescent="0.3">
      <c r="A523" s="214"/>
      <c r="B523" s="214"/>
      <c r="D523" s="214"/>
      <c r="F523" s="236"/>
      <c r="G523" s="379"/>
      <c r="H523" s="214"/>
      <c r="I523" s="214"/>
    </row>
    <row r="524" spans="1:9" x14ac:dyDescent="0.3">
      <c r="A524" s="214"/>
      <c r="B524" s="214"/>
      <c r="D524" s="214"/>
      <c r="F524" s="236"/>
      <c r="G524" s="379"/>
      <c r="H524" s="214"/>
      <c r="I524" s="214"/>
    </row>
    <row r="525" spans="1:9" x14ac:dyDescent="0.3">
      <c r="A525" s="214"/>
      <c r="B525" s="214"/>
      <c r="D525" s="214"/>
      <c r="F525" s="236"/>
      <c r="G525" s="379"/>
      <c r="H525" s="214"/>
      <c r="I525" s="214"/>
    </row>
    <row r="526" spans="1:9" x14ac:dyDescent="0.3">
      <c r="A526" s="214"/>
      <c r="B526" s="214"/>
      <c r="D526" s="214"/>
      <c r="F526" s="236"/>
      <c r="G526" s="379"/>
      <c r="H526" s="214"/>
      <c r="I526" s="214"/>
    </row>
    <row r="527" spans="1:9" x14ac:dyDescent="0.3">
      <c r="A527" s="214"/>
      <c r="B527" s="214"/>
      <c r="D527" s="214"/>
      <c r="F527" s="236"/>
      <c r="G527" s="379"/>
      <c r="H527" s="214"/>
      <c r="I527" s="214"/>
    </row>
    <row r="528" spans="1:9" x14ac:dyDescent="0.3">
      <c r="A528" s="214"/>
      <c r="B528" s="214"/>
      <c r="D528" s="214"/>
      <c r="F528" s="236"/>
      <c r="G528" s="379"/>
      <c r="H528" s="214"/>
      <c r="I528" s="214"/>
    </row>
    <row r="529" spans="1:9" x14ac:dyDescent="0.3">
      <c r="A529" s="214"/>
      <c r="B529" s="214"/>
      <c r="D529" s="214"/>
      <c r="F529" s="236"/>
      <c r="G529" s="379"/>
      <c r="H529" s="214"/>
      <c r="I529" s="214"/>
    </row>
    <row r="530" spans="1:9" x14ac:dyDescent="0.3">
      <c r="A530" s="214"/>
      <c r="B530" s="214"/>
      <c r="D530" s="214"/>
      <c r="F530" s="236"/>
      <c r="G530" s="379"/>
      <c r="H530" s="214"/>
      <c r="I530" s="214"/>
    </row>
    <row r="531" spans="1:9" x14ac:dyDescent="0.3">
      <c r="A531" s="214"/>
      <c r="B531" s="214"/>
      <c r="D531" s="214"/>
      <c r="F531" s="236"/>
      <c r="G531" s="379"/>
      <c r="H531" s="214"/>
      <c r="I531" s="214"/>
    </row>
    <row r="532" spans="1:9" x14ac:dyDescent="0.3">
      <c r="A532" s="214"/>
      <c r="B532" s="214"/>
      <c r="D532" s="214"/>
      <c r="F532" s="236"/>
      <c r="G532" s="379"/>
      <c r="H532" s="214"/>
      <c r="I532" s="214"/>
    </row>
    <row r="533" spans="1:9" x14ac:dyDescent="0.3">
      <c r="A533" s="214"/>
      <c r="B533" s="214"/>
      <c r="D533" s="214"/>
      <c r="F533" s="236"/>
      <c r="G533" s="379"/>
      <c r="H533" s="214"/>
      <c r="I533" s="214"/>
    </row>
    <row r="534" spans="1:9" x14ac:dyDescent="0.3">
      <c r="A534" s="214"/>
      <c r="B534" s="214"/>
      <c r="D534" s="214"/>
      <c r="F534" s="236"/>
      <c r="G534" s="379"/>
      <c r="H534" s="214"/>
      <c r="I534" s="214"/>
    </row>
    <row r="535" spans="1:9" x14ac:dyDescent="0.3">
      <c r="A535" s="214"/>
      <c r="B535" s="214"/>
      <c r="D535" s="214"/>
      <c r="F535" s="236"/>
      <c r="G535" s="379"/>
      <c r="H535" s="214"/>
      <c r="I535" s="214"/>
    </row>
    <row r="536" spans="1:9" x14ac:dyDescent="0.3">
      <c r="A536" s="214"/>
      <c r="B536" s="214"/>
      <c r="D536" s="214"/>
      <c r="F536" s="236"/>
      <c r="G536" s="379"/>
      <c r="H536" s="214"/>
      <c r="I536" s="214"/>
    </row>
    <row r="537" spans="1:9" x14ac:dyDescent="0.3">
      <c r="A537" s="214"/>
      <c r="B537" s="214"/>
      <c r="D537" s="214"/>
      <c r="F537" s="236"/>
      <c r="G537" s="379"/>
      <c r="H537" s="214"/>
      <c r="I537" s="214"/>
    </row>
    <row r="538" spans="1:9" x14ac:dyDescent="0.3">
      <c r="A538" s="214"/>
      <c r="B538" s="214"/>
      <c r="D538" s="214"/>
      <c r="F538" s="236"/>
      <c r="G538" s="379"/>
      <c r="H538" s="214"/>
      <c r="I538" s="214"/>
    </row>
    <row r="539" spans="1:9" x14ac:dyDescent="0.3">
      <c r="A539" s="214"/>
      <c r="B539" s="214"/>
      <c r="D539" s="214"/>
      <c r="F539" s="236"/>
      <c r="G539" s="379"/>
      <c r="H539" s="214"/>
      <c r="I539" s="214"/>
    </row>
    <row r="540" spans="1:9" x14ac:dyDescent="0.3">
      <c r="A540" s="214"/>
      <c r="B540" s="214"/>
      <c r="D540" s="214"/>
      <c r="F540" s="236"/>
      <c r="G540" s="379"/>
      <c r="H540" s="214"/>
      <c r="I540" s="214"/>
    </row>
    <row r="541" spans="1:9" x14ac:dyDescent="0.3">
      <c r="A541" s="214"/>
      <c r="B541" s="214"/>
      <c r="D541" s="214"/>
      <c r="F541" s="236"/>
      <c r="G541" s="379"/>
      <c r="H541" s="214"/>
      <c r="I541" s="214"/>
    </row>
    <row r="542" spans="1:9" x14ac:dyDescent="0.3">
      <c r="A542" s="214"/>
      <c r="B542" s="214"/>
      <c r="D542" s="214"/>
      <c r="F542" s="236"/>
      <c r="G542" s="379"/>
      <c r="H542" s="214"/>
      <c r="I542" s="214"/>
    </row>
    <row r="543" spans="1:9" x14ac:dyDescent="0.3">
      <c r="A543" s="214"/>
      <c r="B543" s="214"/>
      <c r="D543" s="214"/>
      <c r="F543" s="236"/>
      <c r="G543" s="379"/>
      <c r="H543" s="214"/>
      <c r="I543" s="214"/>
    </row>
    <row r="544" spans="1:9" x14ac:dyDescent="0.3">
      <c r="A544" s="214"/>
      <c r="B544" s="214"/>
      <c r="D544" s="214"/>
      <c r="F544" s="236"/>
      <c r="G544" s="379"/>
      <c r="H544" s="214"/>
      <c r="I544" s="214"/>
    </row>
    <row r="545" spans="1:9" x14ac:dyDescent="0.3">
      <c r="A545" s="214"/>
      <c r="B545" s="214"/>
      <c r="D545" s="214"/>
      <c r="F545" s="236"/>
      <c r="G545" s="379"/>
      <c r="H545" s="214"/>
      <c r="I545" s="214"/>
    </row>
    <row r="546" spans="1:9" x14ac:dyDescent="0.3">
      <c r="A546" s="214"/>
      <c r="B546" s="214"/>
      <c r="D546" s="214"/>
      <c r="F546" s="236"/>
      <c r="G546" s="379"/>
      <c r="H546" s="214"/>
      <c r="I546" s="214"/>
    </row>
    <row r="547" spans="1:9" x14ac:dyDescent="0.3">
      <c r="A547" s="214"/>
      <c r="B547" s="214"/>
      <c r="D547" s="214"/>
      <c r="F547" s="236"/>
      <c r="G547" s="379"/>
      <c r="H547" s="214"/>
      <c r="I547" s="214"/>
    </row>
    <row r="548" spans="1:9" x14ac:dyDescent="0.3">
      <c r="A548" s="214"/>
      <c r="B548" s="214"/>
      <c r="D548" s="214"/>
      <c r="F548" s="236"/>
      <c r="G548" s="379"/>
      <c r="H548" s="214"/>
      <c r="I548" s="214"/>
    </row>
    <row r="549" spans="1:9" x14ac:dyDescent="0.3">
      <c r="A549" s="214"/>
      <c r="B549" s="214"/>
      <c r="D549" s="214"/>
      <c r="F549" s="236"/>
      <c r="G549" s="379"/>
      <c r="H549" s="214"/>
      <c r="I549" s="214"/>
    </row>
    <row r="550" spans="1:9" x14ac:dyDescent="0.3">
      <c r="A550" s="214"/>
      <c r="B550" s="214"/>
      <c r="D550" s="214"/>
      <c r="F550" s="236"/>
      <c r="G550" s="379"/>
      <c r="H550" s="214"/>
      <c r="I550" s="214"/>
    </row>
    <row r="551" spans="1:9" x14ac:dyDescent="0.3">
      <c r="A551" s="214"/>
      <c r="B551" s="214"/>
      <c r="D551" s="214"/>
      <c r="F551" s="236"/>
      <c r="G551" s="379"/>
      <c r="H551" s="214"/>
      <c r="I551" s="214"/>
    </row>
    <row r="552" spans="1:9" x14ac:dyDescent="0.3">
      <c r="A552" s="214"/>
      <c r="B552" s="214"/>
      <c r="D552" s="214"/>
      <c r="F552" s="236"/>
      <c r="G552" s="379"/>
      <c r="H552" s="214"/>
      <c r="I552" s="214"/>
    </row>
    <row r="553" spans="1:9" x14ac:dyDescent="0.3">
      <c r="A553" s="214"/>
      <c r="B553" s="214"/>
      <c r="D553" s="214"/>
      <c r="F553" s="236"/>
      <c r="G553" s="379"/>
      <c r="H553" s="214"/>
      <c r="I553" s="214"/>
    </row>
    <row r="554" spans="1:9" x14ac:dyDescent="0.3">
      <c r="A554" s="214"/>
      <c r="B554" s="214"/>
      <c r="D554" s="214"/>
      <c r="F554" s="236"/>
      <c r="G554" s="379"/>
      <c r="H554" s="214"/>
      <c r="I554" s="214"/>
    </row>
    <row r="555" spans="1:9" x14ac:dyDescent="0.3">
      <c r="A555" s="214"/>
      <c r="B555" s="214"/>
      <c r="D555" s="214"/>
      <c r="F555" s="236"/>
      <c r="G555" s="379"/>
      <c r="H555" s="214"/>
      <c r="I555" s="214"/>
    </row>
    <row r="556" spans="1:9" x14ac:dyDescent="0.3">
      <c r="A556" s="214"/>
      <c r="B556" s="214"/>
      <c r="D556" s="214"/>
      <c r="F556" s="236"/>
      <c r="G556" s="379"/>
      <c r="H556" s="214"/>
      <c r="I556" s="214"/>
    </row>
  </sheetData>
  <mergeCells count="3">
    <mergeCell ref="A1:H1"/>
    <mergeCell ref="A2:H2"/>
    <mergeCell ref="A3:H3"/>
  </mergeCells>
  <pageMargins left="0.7" right="0.7"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topLeftCell="A146" zoomScale="118" zoomScaleNormal="120" workbookViewId="0">
      <selection activeCell="H149" sqref="H149"/>
    </sheetView>
  </sheetViews>
  <sheetFormatPr defaultRowHeight="14.4" x14ac:dyDescent="0.3"/>
  <cols>
    <col min="1" max="1" width="5.33203125" customWidth="1"/>
    <col min="2" max="2" width="40.6640625" customWidth="1"/>
    <col min="3" max="3" width="17.109375" customWidth="1"/>
    <col min="4" max="4" width="11" customWidth="1"/>
    <col min="5" max="5" width="14.6640625" customWidth="1"/>
    <col min="6" max="6" width="16.44140625" customWidth="1"/>
    <col min="7" max="7" width="12.6640625" customWidth="1"/>
    <col min="8" max="8" width="14.33203125" customWidth="1"/>
    <col min="10" max="10" width="14.109375" style="62" customWidth="1"/>
    <col min="11" max="11" width="6.88671875" customWidth="1"/>
    <col min="12" max="12" width="14" customWidth="1"/>
  </cols>
  <sheetData>
    <row r="1" spans="1:8" ht="17.399999999999999" x14ac:dyDescent="0.3">
      <c r="A1" s="479" t="s">
        <v>108</v>
      </c>
      <c r="B1" s="479"/>
      <c r="C1" s="479"/>
      <c r="D1" s="479"/>
      <c r="E1" s="479"/>
      <c r="F1" s="479"/>
    </row>
    <row r="2" spans="1:8" ht="15.6" x14ac:dyDescent="0.3">
      <c r="A2" s="477" t="s">
        <v>411</v>
      </c>
      <c r="B2" s="477"/>
      <c r="C2" s="477"/>
      <c r="D2" s="477"/>
      <c r="E2" s="477"/>
      <c r="F2" s="477"/>
    </row>
    <row r="3" spans="1:8" ht="45.75" customHeight="1" x14ac:dyDescent="0.3">
      <c r="A3" s="262" t="s">
        <v>293</v>
      </c>
      <c r="B3" s="263" t="s">
        <v>294</v>
      </c>
      <c r="C3" s="264" t="s">
        <v>295</v>
      </c>
      <c r="D3" s="264" t="s">
        <v>296</v>
      </c>
      <c r="E3" s="265" t="s">
        <v>297</v>
      </c>
      <c r="F3" s="266" t="s">
        <v>412</v>
      </c>
    </row>
    <row r="4" spans="1:8" ht="15.6" x14ac:dyDescent="0.3">
      <c r="A4" s="203">
        <v>1</v>
      </c>
      <c r="B4" s="478" t="s">
        <v>298</v>
      </c>
      <c r="C4" s="478"/>
      <c r="D4" s="478"/>
      <c r="E4" s="478"/>
      <c r="F4" s="478"/>
    </row>
    <row r="5" spans="1:8" ht="15.6" x14ac:dyDescent="0.3">
      <c r="A5" s="267">
        <v>1.1000000000000001</v>
      </c>
      <c r="B5" s="478" t="s">
        <v>299</v>
      </c>
      <c r="C5" s="478"/>
      <c r="D5" s="478"/>
      <c r="E5" s="478"/>
      <c r="F5" s="478"/>
    </row>
    <row r="6" spans="1:8" ht="15.6" x14ac:dyDescent="0.3">
      <c r="A6" s="268">
        <v>1</v>
      </c>
      <c r="B6" s="269" t="s">
        <v>300</v>
      </c>
      <c r="C6" s="238" t="s">
        <v>342</v>
      </c>
      <c r="D6" s="238" t="s">
        <v>302</v>
      </c>
      <c r="E6" s="239"/>
      <c r="F6" s="270">
        <v>50000</v>
      </c>
    </row>
    <row r="7" spans="1:8" ht="15.6" x14ac:dyDescent="0.3">
      <c r="A7" s="268">
        <v>2</v>
      </c>
      <c r="B7" s="269" t="s">
        <v>303</v>
      </c>
      <c r="C7" s="238" t="s">
        <v>301</v>
      </c>
      <c r="D7" s="238" t="s">
        <v>302</v>
      </c>
      <c r="E7" s="239"/>
      <c r="F7" s="270">
        <v>50000</v>
      </c>
    </row>
    <row r="8" spans="1:8" ht="30" customHeight="1" x14ac:dyDescent="0.3">
      <c r="A8" s="268">
        <v>3</v>
      </c>
      <c r="B8" s="271" t="s">
        <v>467</v>
      </c>
      <c r="C8" s="238" t="s">
        <v>301</v>
      </c>
      <c r="D8" s="238" t="s">
        <v>302</v>
      </c>
      <c r="E8" s="239"/>
      <c r="F8" s="270">
        <v>100000</v>
      </c>
    </row>
    <row r="9" spans="1:8" ht="15.6" x14ac:dyDescent="0.3">
      <c r="A9" s="268">
        <v>4</v>
      </c>
      <c r="B9" s="269" t="s">
        <v>424</v>
      </c>
      <c r="C9" s="238" t="s">
        <v>301</v>
      </c>
      <c r="D9" s="238" t="s">
        <v>302</v>
      </c>
      <c r="E9" s="239"/>
      <c r="F9" s="270">
        <v>150000</v>
      </c>
    </row>
    <row r="10" spans="1:8" ht="15.6" x14ac:dyDescent="0.3">
      <c r="A10" s="268">
        <v>5</v>
      </c>
      <c r="B10" s="269" t="s">
        <v>425</v>
      </c>
      <c r="C10" s="238" t="s">
        <v>342</v>
      </c>
      <c r="D10" s="238"/>
      <c r="E10" s="239"/>
      <c r="F10" s="270">
        <v>60000</v>
      </c>
    </row>
    <row r="11" spans="1:8" ht="15.6" x14ac:dyDescent="0.3">
      <c r="A11" s="268">
        <v>6</v>
      </c>
      <c r="B11" s="269" t="s">
        <v>426</v>
      </c>
      <c r="C11" s="238" t="s">
        <v>342</v>
      </c>
      <c r="D11" s="238"/>
      <c r="E11" s="239"/>
      <c r="F11" s="270">
        <v>50000</v>
      </c>
    </row>
    <row r="12" spans="1:8" ht="15.6" x14ac:dyDescent="0.3">
      <c r="A12" s="268">
        <v>7</v>
      </c>
      <c r="B12" s="269" t="s">
        <v>304</v>
      </c>
      <c r="C12" s="238" t="s">
        <v>342</v>
      </c>
      <c r="D12" s="238" t="s">
        <v>305</v>
      </c>
      <c r="E12" s="239"/>
      <c r="F12" s="270">
        <v>50000</v>
      </c>
    </row>
    <row r="13" spans="1:8" ht="15.6" x14ac:dyDescent="0.3">
      <c r="A13" s="268">
        <v>8</v>
      </c>
      <c r="B13" s="269" t="s">
        <v>306</v>
      </c>
      <c r="C13" s="238" t="s">
        <v>342</v>
      </c>
      <c r="D13" s="238" t="s">
        <v>302</v>
      </c>
      <c r="E13" s="239"/>
      <c r="F13" s="270">
        <v>20000</v>
      </c>
    </row>
    <row r="14" spans="1:8" ht="17.25" customHeight="1" x14ac:dyDescent="0.3">
      <c r="A14" s="268">
        <v>10</v>
      </c>
      <c r="B14" s="272" t="s">
        <v>307</v>
      </c>
      <c r="C14" s="238" t="s">
        <v>342</v>
      </c>
      <c r="D14" s="238" t="s">
        <v>302</v>
      </c>
      <c r="E14" s="239"/>
      <c r="F14" s="270">
        <v>150000</v>
      </c>
    </row>
    <row r="15" spans="1:8" ht="15.6" x14ac:dyDescent="0.3">
      <c r="A15" s="268">
        <v>11</v>
      </c>
      <c r="B15" s="269" t="s">
        <v>308</v>
      </c>
      <c r="C15" s="238" t="s">
        <v>342</v>
      </c>
      <c r="D15" s="238" t="s">
        <v>302</v>
      </c>
      <c r="E15" s="239"/>
      <c r="F15" s="270">
        <v>100000</v>
      </c>
    </row>
    <row r="16" spans="1:8" ht="16.2" x14ac:dyDescent="0.35">
      <c r="A16" s="268"/>
      <c r="B16" s="273" t="s">
        <v>310</v>
      </c>
      <c r="C16" s="274"/>
      <c r="D16" s="274"/>
      <c r="E16" s="275"/>
      <c r="F16" s="276">
        <f>SUM(F6:F15)</f>
        <v>780000</v>
      </c>
      <c r="H16" s="62">
        <v>780000</v>
      </c>
    </row>
    <row r="17" spans="1:8" ht="15.6" x14ac:dyDescent="0.3">
      <c r="A17" s="277">
        <v>1.2</v>
      </c>
      <c r="B17" s="475" t="s">
        <v>311</v>
      </c>
      <c r="C17" s="475"/>
      <c r="D17" s="475"/>
      <c r="E17" s="475"/>
      <c r="F17" s="475"/>
    </row>
    <row r="18" spans="1:8" ht="15.6" x14ac:dyDescent="0.3">
      <c r="A18" s="268">
        <v>12</v>
      </c>
      <c r="B18" s="278" t="s">
        <v>26</v>
      </c>
      <c r="C18" s="238" t="s">
        <v>342</v>
      </c>
      <c r="D18" s="238" t="s">
        <v>302</v>
      </c>
      <c r="E18" s="239">
        <v>0</v>
      </c>
      <c r="F18" s="270">
        <v>10000</v>
      </c>
    </row>
    <row r="19" spans="1:8" ht="15.6" x14ac:dyDescent="0.3">
      <c r="A19" s="268">
        <v>13</v>
      </c>
      <c r="B19" s="278" t="s">
        <v>312</v>
      </c>
      <c r="C19" s="238" t="s">
        <v>342</v>
      </c>
      <c r="D19" s="238" t="s">
        <v>302</v>
      </c>
      <c r="E19" s="239">
        <v>0</v>
      </c>
      <c r="F19" s="270">
        <v>5000</v>
      </c>
    </row>
    <row r="20" spans="1:8" ht="31.2" x14ac:dyDescent="0.3">
      <c r="A20" s="268">
        <v>14</v>
      </c>
      <c r="B20" s="279" t="s">
        <v>423</v>
      </c>
      <c r="C20" s="238" t="s">
        <v>342</v>
      </c>
      <c r="D20" s="238" t="s">
        <v>302</v>
      </c>
      <c r="E20" s="239"/>
      <c r="F20" s="270">
        <v>100000</v>
      </c>
    </row>
    <row r="21" spans="1:8" ht="15" customHeight="1" x14ac:dyDescent="0.3">
      <c r="A21" s="268">
        <v>15</v>
      </c>
      <c r="B21" s="279" t="s">
        <v>313</v>
      </c>
      <c r="C21" s="238" t="s">
        <v>342</v>
      </c>
      <c r="D21" s="238" t="s">
        <v>302</v>
      </c>
      <c r="E21" s="239">
        <v>0</v>
      </c>
      <c r="F21" s="270">
        <v>10000</v>
      </c>
    </row>
    <row r="22" spans="1:8" ht="16.2" x14ac:dyDescent="0.3">
      <c r="A22" s="268"/>
      <c r="B22" s="280" t="s">
        <v>310</v>
      </c>
      <c r="C22" s="240"/>
      <c r="D22" s="240"/>
      <c r="E22" s="242">
        <f>SUM(E18:E21)</f>
        <v>0</v>
      </c>
      <c r="F22" s="281">
        <f>SUM(F18:F21)</f>
        <v>125000</v>
      </c>
      <c r="H22" s="62">
        <v>125000</v>
      </c>
    </row>
    <row r="23" spans="1:8" ht="15.6" x14ac:dyDescent="0.3">
      <c r="A23" s="277"/>
      <c r="B23" s="478" t="s">
        <v>314</v>
      </c>
      <c r="C23" s="478"/>
      <c r="D23" s="478"/>
      <c r="E23" s="478"/>
      <c r="F23" s="478"/>
    </row>
    <row r="24" spans="1:8" ht="15.6" x14ac:dyDescent="0.3">
      <c r="A24" s="268">
        <v>16</v>
      </c>
      <c r="B24" s="282" t="s">
        <v>315</v>
      </c>
      <c r="C24" s="238" t="s">
        <v>402</v>
      </c>
      <c r="D24" s="238" t="s">
        <v>302</v>
      </c>
      <c r="E24" s="239">
        <v>0</v>
      </c>
      <c r="F24" s="270">
        <v>35000</v>
      </c>
    </row>
    <row r="25" spans="1:8" ht="31.5" customHeight="1" x14ac:dyDescent="0.3">
      <c r="A25" s="268">
        <v>17</v>
      </c>
      <c r="B25" s="279" t="s">
        <v>316</v>
      </c>
      <c r="C25" s="238" t="s">
        <v>402</v>
      </c>
      <c r="D25" s="238" t="s">
        <v>302</v>
      </c>
      <c r="E25" s="239">
        <v>0</v>
      </c>
      <c r="F25" s="270">
        <v>75000</v>
      </c>
    </row>
    <row r="26" spans="1:8" ht="23.25" customHeight="1" x14ac:dyDescent="0.3">
      <c r="A26" s="268">
        <v>18</v>
      </c>
      <c r="B26" s="279" t="s">
        <v>317</v>
      </c>
      <c r="C26" s="238" t="s">
        <v>402</v>
      </c>
      <c r="D26" s="238" t="s">
        <v>302</v>
      </c>
      <c r="E26" s="239">
        <v>0</v>
      </c>
      <c r="F26" s="270">
        <v>30000</v>
      </c>
    </row>
    <row r="27" spans="1:8" ht="15.6" x14ac:dyDescent="0.3">
      <c r="A27" s="268">
        <v>19</v>
      </c>
      <c r="B27" s="278" t="s">
        <v>318</v>
      </c>
      <c r="C27" s="238" t="s">
        <v>402</v>
      </c>
      <c r="D27" s="238" t="s">
        <v>302</v>
      </c>
      <c r="E27" s="239">
        <v>0</v>
      </c>
      <c r="F27" s="270">
        <v>100000</v>
      </c>
    </row>
    <row r="28" spans="1:8" ht="15.6" x14ac:dyDescent="0.3">
      <c r="A28" s="268">
        <v>20</v>
      </c>
      <c r="B28" s="278" t="s">
        <v>319</v>
      </c>
      <c r="C28" s="238" t="s">
        <v>402</v>
      </c>
      <c r="D28" s="238" t="s">
        <v>302</v>
      </c>
      <c r="E28" s="239">
        <v>0</v>
      </c>
      <c r="F28" s="270">
        <v>10000</v>
      </c>
    </row>
    <row r="29" spans="1:8" ht="15.6" x14ac:dyDescent="0.3">
      <c r="A29" s="268">
        <v>21</v>
      </c>
      <c r="B29" s="278" t="s">
        <v>417</v>
      </c>
      <c r="C29" s="238" t="s">
        <v>402</v>
      </c>
      <c r="D29" s="238"/>
      <c r="E29" s="239"/>
      <c r="F29" s="270">
        <v>24000</v>
      </c>
    </row>
    <row r="30" spans="1:8" ht="17.25" customHeight="1" x14ac:dyDescent="0.3">
      <c r="A30" s="268">
        <v>22</v>
      </c>
      <c r="B30" s="279" t="s">
        <v>320</v>
      </c>
      <c r="C30" s="238" t="s">
        <v>402</v>
      </c>
      <c r="D30" s="238" t="s">
        <v>302</v>
      </c>
      <c r="E30" s="239">
        <v>0</v>
      </c>
      <c r="F30" s="255">
        <v>25000</v>
      </c>
    </row>
    <row r="31" spans="1:8" ht="16.2" x14ac:dyDescent="0.3">
      <c r="A31" s="268"/>
      <c r="B31" s="280" t="s">
        <v>310</v>
      </c>
      <c r="C31" s="240"/>
      <c r="D31" s="240"/>
      <c r="E31" s="283">
        <v>0</v>
      </c>
      <c r="F31" s="281">
        <f>SUM(F24:F30)</f>
        <v>299000</v>
      </c>
      <c r="H31" s="62">
        <v>299000</v>
      </c>
    </row>
    <row r="32" spans="1:8" ht="15.6" x14ac:dyDescent="0.3">
      <c r="A32" s="284"/>
      <c r="B32" s="475" t="s">
        <v>321</v>
      </c>
      <c r="C32" s="475"/>
      <c r="D32" s="475"/>
      <c r="E32" s="475"/>
      <c r="F32" s="475"/>
    </row>
    <row r="33" spans="1:8" ht="28.5" customHeight="1" x14ac:dyDescent="0.3">
      <c r="A33" s="268" t="s">
        <v>322</v>
      </c>
      <c r="B33" s="279" t="s">
        <v>323</v>
      </c>
      <c r="C33" s="238" t="s">
        <v>402</v>
      </c>
      <c r="D33" s="238" t="s">
        <v>302</v>
      </c>
      <c r="E33" s="246">
        <v>0</v>
      </c>
      <c r="F33" s="270">
        <v>659641.88</v>
      </c>
    </row>
    <row r="34" spans="1:8" ht="28.5" customHeight="1" x14ac:dyDescent="0.3">
      <c r="A34" s="268">
        <v>24</v>
      </c>
      <c r="B34" s="269" t="s">
        <v>324</v>
      </c>
      <c r="C34" s="238" t="s">
        <v>402</v>
      </c>
      <c r="D34" s="238" t="s">
        <v>302</v>
      </c>
      <c r="E34" s="239"/>
      <c r="F34" s="270">
        <v>100000</v>
      </c>
    </row>
    <row r="35" spans="1:8" ht="18.75" customHeight="1" x14ac:dyDescent="0.3">
      <c r="A35" s="268">
        <v>25</v>
      </c>
      <c r="B35" s="278" t="s">
        <v>325</v>
      </c>
      <c r="C35" s="238" t="s">
        <v>402</v>
      </c>
      <c r="D35" s="238" t="s">
        <v>302</v>
      </c>
      <c r="E35" s="239">
        <v>0</v>
      </c>
      <c r="F35" s="255">
        <v>50000</v>
      </c>
    </row>
    <row r="36" spans="1:8" ht="16.2" x14ac:dyDescent="0.3">
      <c r="A36" s="268"/>
      <c r="B36" s="280" t="s">
        <v>310</v>
      </c>
      <c r="C36" s="240"/>
      <c r="D36" s="240"/>
      <c r="E36" s="242">
        <f>SUM(E33:E35)</f>
        <v>0</v>
      </c>
      <c r="F36" s="281">
        <f>SUM(F33:F35)</f>
        <v>809641.88</v>
      </c>
      <c r="H36" s="62">
        <v>809641.88</v>
      </c>
    </row>
    <row r="37" spans="1:8" ht="15.6" x14ac:dyDescent="0.3">
      <c r="A37" s="284">
        <v>1.5</v>
      </c>
      <c r="B37" s="475" t="s">
        <v>326</v>
      </c>
      <c r="C37" s="475"/>
      <c r="D37" s="475"/>
      <c r="E37" s="475"/>
      <c r="F37" s="475"/>
      <c r="H37" s="389"/>
    </row>
    <row r="38" spans="1:8" ht="15.6" x14ac:dyDescent="0.3">
      <c r="A38" s="268">
        <v>26</v>
      </c>
      <c r="B38" s="278" t="s">
        <v>327</v>
      </c>
      <c r="C38" s="238" t="s">
        <v>342</v>
      </c>
      <c r="D38" s="238" t="s">
        <v>302</v>
      </c>
      <c r="E38" s="239">
        <v>0</v>
      </c>
      <c r="F38" s="255">
        <v>150000</v>
      </c>
    </row>
    <row r="39" spans="1:8" ht="15.6" x14ac:dyDescent="0.3">
      <c r="A39" s="268">
        <v>27</v>
      </c>
      <c r="B39" s="278" t="s">
        <v>328</v>
      </c>
      <c r="C39" s="238" t="s">
        <v>342</v>
      </c>
      <c r="D39" s="238" t="s">
        <v>302</v>
      </c>
      <c r="E39" s="239">
        <v>0</v>
      </c>
      <c r="F39" s="255">
        <v>100000</v>
      </c>
    </row>
    <row r="40" spans="1:8" ht="16.2" x14ac:dyDescent="0.3">
      <c r="A40" s="268"/>
      <c r="B40" s="280" t="s">
        <v>310</v>
      </c>
      <c r="C40" s="240"/>
      <c r="D40" s="240"/>
      <c r="E40" s="241">
        <f>SUM(E38:E39)</f>
        <v>0</v>
      </c>
      <c r="F40" s="281">
        <f>SUM(F38:F39)</f>
        <v>250000</v>
      </c>
      <c r="H40" s="62">
        <v>250000</v>
      </c>
    </row>
    <row r="41" spans="1:8" ht="15.6" x14ac:dyDescent="0.3">
      <c r="A41" s="284">
        <v>1.6</v>
      </c>
      <c r="B41" s="478" t="s">
        <v>329</v>
      </c>
      <c r="C41" s="478"/>
      <c r="D41" s="478"/>
      <c r="E41" s="478"/>
      <c r="F41" s="478"/>
    </row>
    <row r="42" spans="1:8" ht="34.5" customHeight="1" x14ac:dyDescent="0.3">
      <c r="A42" s="268">
        <v>28</v>
      </c>
      <c r="B42" s="272" t="s">
        <v>422</v>
      </c>
      <c r="C42" s="238" t="s">
        <v>402</v>
      </c>
      <c r="D42" s="238"/>
      <c r="E42" s="239"/>
      <c r="F42" s="270">
        <v>50000</v>
      </c>
    </row>
    <row r="43" spans="1:8" ht="18" customHeight="1" x14ac:dyDescent="0.3">
      <c r="A43" s="268">
        <v>29</v>
      </c>
      <c r="B43" s="279" t="s">
        <v>330</v>
      </c>
      <c r="C43" s="238" t="s">
        <v>402</v>
      </c>
      <c r="D43" s="238" t="s">
        <v>302</v>
      </c>
      <c r="E43" s="107">
        <v>0</v>
      </c>
      <c r="F43" s="255">
        <v>85000</v>
      </c>
    </row>
    <row r="44" spans="1:8" ht="16.2" x14ac:dyDescent="0.3">
      <c r="A44" s="268"/>
      <c r="B44" s="280" t="s">
        <v>310</v>
      </c>
      <c r="C44" s="240"/>
      <c r="D44" s="240"/>
      <c r="E44" s="242">
        <f>SUM(E43)</f>
        <v>0</v>
      </c>
      <c r="F44" s="281">
        <f>SUM(F42:F43)</f>
        <v>135000</v>
      </c>
      <c r="H44" s="62">
        <v>135000</v>
      </c>
    </row>
    <row r="45" spans="1:8" ht="15.6" x14ac:dyDescent="0.3">
      <c r="A45" s="268"/>
      <c r="B45" s="243" t="s">
        <v>331</v>
      </c>
      <c r="C45" s="243"/>
      <c r="D45" s="243"/>
      <c r="E45" s="243"/>
      <c r="F45" s="244">
        <f>F44+F40+F36+F31+F22+F16</f>
        <v>2398641.88</v>
      </c>
      <c r="H45" s="389"/>
    </row>
    <row r="46" spans="1:8" ht="15.6" x14ac:dyDescent="0.3">
      <c r="A46" s="285">
        <v>2</v>
      </c>
      <c r="B46" s="475" t="s">
        <v>332</v>
      </c>
      <c r="C46" s="475"/>
      <c r="D46" s="475"/>
      <c r="E46" s="475"/>
      <c r="F46" s="475"/>
    </row>
    <row r="47" spans="1:8" ht="15.6" x14ac:dyDescent="0.3">
      <c r="A47" s="284">
        <v>2.1</v>
      </c>
      <c r="B47" s="475" t="s">
        <v>333</v>
      </c>
      <c r="C47" s="475"/>
      <c r="D47" s="475"/>
      <c r="E47" s="475"/>
      <c r="F47" s="475"/>
    </row>
    <row r="48" spans="1:8" ht="28.8" customHeight="1" x14ac:dyDescent="0.3">
      <c r="A48" s="268">
        <v>30</v>
      </c>
      <c r="B48" s="286" t="s">
        <v>334</v>
      </c>
      <c r="C48" s="245" t="s">
        <v>402</v>
      </c>
      <c r="D48" s="245" t="s">
        <v>302</v>
      </c>
      <c r="E48" s="246">
        <v>0</v>
      </c>
      <c r="F48" s="270">
        <v>659641.88</v>
      </c>
    </row>
    <row r="49" spans="1:10" ht="28.8" customHeight="1" x14ac:dyDescent="0.3">
      <c r="A49" s="268">
        <v>31</v>
      </c>
      <c r="B49" s="457" t="s">
        <v>336</v>
      </c>
      <c r="C49" s="458" t="s">
        <v>402</v>
      </c>
      <c r="D49" s="458" t="s">
        <v>302</v>
      </c>
      <c r="E49" s="459"/>
      <c r="F49" s="456">
        <v>800000</v>
      </c>
    </row>
    <row r="50" spans="1:10" ht="30.75" customHeight="1" x14ac:dyDescent="0.3">
      <c r="A50" s="268">
        <v>32</v>
      </c>
      <c r="B50" s="287" t="s">
        <v>337</v>
      </c>
      <c r="C50" s="245" t="s">
        <v>342</v>
      </c>
      <c r="D50" s="247" t="s">
        <v>338</v>
      </c>
      <c r="E50" s="248"/>
      <c r="F50" s="288">
        <v>204100.82</v>
      </c>
    </row>
    <row r="51" spans="1:10" ht="28.8" customHeight="1" x14ac:dyDescent="0.3">
      <c r="A51" s="268">
        <v>33</v>
      </c>
      <c r="B51" s="286" t="s">
        <v>469</v>
      </c>
      <c r="C51" s="245" t="s">
        <v>340</v>
      </c>
      <c r="D51" s="247" t="s">
        <v>302</v>
      </c>
      <c r="E51" s="246"/>
      <c r="F51" s="270">
        <v>800000</v>
      </c>
    </row>
    <row r="52" spans="1:10" ht="46.8" x14ac:dyDescent="0.3">
      <c r="A52" s="268">
        <v>34</v>
      </c>
      <c r="B52" s="289" t="s">
        <v>450</v>
      </c>
      <c r="C52" s="245" t="s">
        <v>451</v>
      </c>
      <c r="D52" s="247" t="s">
        <v>302</v>
      </c>
      <c r="E52" s="246"/>
      <c r="F52" s="290">
        <v>1723304.33</v>
      </c>
    </row>
    <row r="53" spans="1:10" ht="58.8" customHeight="1" x14ac:dyDescent="0.3">
      <c r="A53" s="268">
        <v>35</v>
      </c>
      <c r="B53" s="291" t="s">
        <v>395</v>
      </c>
      <c r="C53" s="245" t="s">
        <v>342</v>
      </c>
      <c r="D53" s="247" t="s">
        <v>302</v>
      </c>
      <c r="E53" s="246"/>
      <c r="F53" s="292">
        <v>764849.04</v>
      </c>
    </row>
    <row r="54" spans="1:10" ht="46.5" customHeight="1" x14ac:dyDescent="0.3">
      <c r="A54" s="268">
        <v>36</v>
      </c>
      <c r="B54" s="291" t="s">
        <v>339</v>
      </c>
      <c r="C54" s="247" t="s">
        <v>340</v>
      </c>
      <c r="D54" s="247" t="s">
        <v>302</v>
      </c>
      <c r="E54" s="246"/>
      <c r="F54" s="293">
        <v>1576431.47</v>
      </c>
    </row>
    <row r="55" spans="1:10" ht="46.5" customHeight="1" x14ac:dyDescent="0.3">
      <c r="A55" s="268"/>
      <c r="B55" s="294" t="s">
        <v>396</v>
      </c>
      <c r="C55" s="245" t="s">
        <v>341</v>
      </c>
      <c r="D55" s="247" t="s">
        <v>302</v>
      </c>
      <c r="E55" s="246"/>
      <c r="F55" s="295">
        <v>1700000</v>
      </c>
    </row>
    <row r="56" spans="1:10" ht="34.799999999999997" customHeight="1" x14ac:dyDescent="0.3">
      <c r="A56" s="268">
        <v>37</v>
      </c>
      <c r="B56" s="294" t="s">
        <v>479</v>
      </c>
      <c r="C56" s="245" t="s">
        <v>342</v>
      </c>
      <c r="D56" s="247" t="s">
        <v>478</v>
      </c>
      <c r="E56" s="246"/>
      <c r="F56" s="295">
        <v>187041.53</v>
      </c>
    </row>
    <row r="57" spans="1:10" ht="16.2" x14ac:dyDescent="0.3">
      <c r="A57" s="268"/>
      <c r="B57" s="296" t="s">
        <v>310</v>
      </c>
      <c r="C57" s="297"/>
      <c r="D57" s="297"/>
      <c r="E57" s="298">
        <f>SUM(E50:E56)</f>
        <v>0</v>
      </c>
      <c r="F57" s="281">
        <f>SUM(F48:F56)</f>
        <v>8415369.0700000003</v>
      </c>
      <c r="H57" s="62">
        <v>8415369.0700000003</v>
      </c>
    </row>
    <row r="58" spans="1:10" ht="15.6" x14ac:dyDescent="0.3">
      <c r="A58" s="284">
        <v>2.2000000000000002</v>
      </c>
      <c r="B58" s="475" t="s">
        <v>343</v>
      </c>
      <c r="C58" s="475"/>
      <c r="D58" s="475"/>
      <c r="E58" s="475"/>
      <c r="F58" s="475"/>
    </row>
    <row r="59" spans="1:10" ht="15.6" x14ac:dyDescent="0.3">
      <c r="A59" s="268">
        <v>38</v>
      </c>
      <c r="B59" s="278" t="s">
        <v>344</v>
      </c>
      <c r="C59" s="238" t="s">
        <v>335</v>
      </c>
      <c r="D59" s="238" t="s">
        <v>302</v>
      </c>
      <c r="E59" s="246">
        <v>0</v>
      </c>
      <c r="F59" s="270">
        <v>164910.47</v>
      </c>
    </row>
    <row r="60" spans="1:10" ht="33" customHeight="1" x14ac:dyDescent="0.3">
      <c r="A60" s="268">
        <v>39</v>
      </c>
      <c r="B60" s="299" t="s">
        <v>400</v>
      </c>
      <c r="C60" s="247" t="s">
        <v>345</v>
      </c>
      <c r="D60" s="249" t="s">
        <v>338</v>
      </c>
      <c r="E60" s="239"/>
      <c r="F60" s="270">
        <v>77470.77</v>
      </c>
    </row>
    <row r="61" spans="1:10" ht="36" customHeight="1" x14ac:dyDescent="0.3">
      <c r="A61" s="268">
        <v>40</v>
      </c>
      <c r="B61" s="299" t="s">
        <v>346</v>
      </c>
      <c r="C61" s="247" t="s">
        <v>345</v>
      </c>
      <c r="D61" s="249" t="s">
        <v>338</v>
      </c>
      <c r="E61" s="239"/>
      <c r="F61" s="270">
        <v>140902.14000000001</v>
      </c>
    </row>
    <row r="62" spans="1:10" ht="30.75" customHeight="1" x14ac:dyDescent="0.3">
      <c r="A62" s="268">
        <v>41</v>
      </c>
      <c r="B62" s="299" t="s">
        <v>347</v>
      </c>
      <c r="C62" s="245" t="s">
        <v>341</v>
      </c>
      <c r="D62" s="249" t="s">
        <v>348</v>
      </c>
      <c r="E62" s="239"/>
      <c r="F62" s="270">
        <v>231179.2</v>
      </c>
    </row>
    <row r="63" spans="1:10" ht="34.5" customHeight="1" x14ac:dyDescent="0.3">
      <c r="A63" s="268">
        <v>42</v>
      </c>
      <c r="B63" s="299" t="s">
        <v>349</v>
      </c>
      <c r="C63" s="247" t="s">
        <v>350</v>
      </c>
      <c r="D63" s="238" t="s">
        <v>302</v>
      </c>
      <c r="E63" s="239"/>
      <c r="F63" s="270">
        <v>877691.5</v>
      </c>
    </row>
    <row r="64" spans="1:10" ht="46.8" x14ac:dyDescent="0.3">
      <c r="A64" s="268">
        <v>43</v>
      </c>
      <c r="B64" s="299" t="s">
        <v>394</v>
      </c>
      <c r="C64" s="247"/>
      <c r="D64" s="238"/>
      <c r="E64" s="239"/>
      <c r="F64" s="270">
        <v>10000</v>
      </c>
      <c r="J64" s="62">
        <v>4441370.24</v>
      </c>
    </row>
    <row r="65" spans="1:10" ht="36" customHeight="1" x14ac:dyDescent="0.3">
      <c r="A65" s="268">
        <v>44</v>
      </c>
      <c r="B65" s="299" t="s">
        <v>481</v>
      </c>
      <c r="C65" s="245" t="s">
        <v>351</v>
      </c>
      <c r="D65" s="238" t="s">
        <v>302</v>
      </c>
      <c r="E65" s="239"/>
      <c r="F65" s="456">
        <v>906939</v>
      </c>
    </row>
    <row r="66" spans="1:10" ht="83.25" customHeight="1" x14ac:dyDescent="0.3">
      <c r="A66" s="268">
        <v>45</v>
      </c>
      <c r="B66" s="289" t="s">
        <v>501</v>
      </c>
      <c r="C66" s="247" t="s">
        <v>352</v>
      </c>
      <c r="D66" s="238"/>
      <c r="E66" s="239"/>
      <c r="F66" s="300">
        <v>1232277.1599999999</v>
      </c>
    </row>
    <row r="67" spans="1:10" s="18" customFormat="1" ht="29.25" customHeight="1" x14ac:dyDescent="0.3">
      <c r="A67" s="395">
        <v>46</v>
      </c>
      <c r="B67" s="136" t="s">
        <v>401</v>
      </c>
      <c r="C67" s="400" t="s">
        <v>402</v>
      </c>
      <c r="D67" s="397" t="s">
        <v>302</v>
      </c>
      <c r="E67" s="401"/>
      <c r="F67" s="402">
        <v>800000</v>
      </c>
      <c r="J67" s="315"/>
    </row>
    <row r="68" spans="1:10" ht="16.2" x14ac:dyDescent="0.3">
      <c r="A68" s="268"/>
      <c r="B68" s="280" t="s">
        <v>353</v>
      </c>
      <c r="C68" s="240"/>
      <c r="D68" s="240"/>
      <c r="E68" s="242">
        <f>SUM(E60:E67)</f>
        <v>0</v>
      </c>
      <c r="F68" s="281">
        <f>SUM(F59:F67)</f>
        <v>4441370.24</v>
      </c>
      <c r="H68" s="62">
        <v>4441370.24</v>
      </c>
    </row>
    <row r="69" spans="1:10" ht="15.6" x14ac:dyDescent="0.3">
      <c r="A69" s="284">
        <v>2.2999999999999998</v>
      </c>
      <c r="B69" s="477" t="s">
        <v>354</v>
      </c>
      <c r="C69" s="477"/>
      <c r="D69" s="477"/>
      <c r="E69" s="477"/>
      <c r="F69" s="477"/>
    </row>
    <row r="70" spans="1:10" ht="23.25" customHeight="1" x14ac:dyDescent="0.3">
      <c r="A70" s="268">
        <v>47</v>
      </c>
      <c r="B70" s="269" t="s">
        <v>354</v>
      </c>
      <c r="C70" s="238" t="s">
        <v>301</v>
      </c>
      <c r="D70" s="238" t="s">
        <v>302</v>
      </c>
      <c r="E70" s="239">
        <v>0</v>
      </c>
      <c r="F70" s="270">
        <v>1741359.41</v>
      </c>
    </row>
    <row r="71" spans="1:10" ht="30" customHeight="1" x14ac:dyDescent="0.3">
      <c r="A71" s="268">
        <v>48</v>
      </c>
      <c r="B71" s="272" t="s">
        <v>355</v>
      </c>
      <c r="C71" s="245" t="s">
        <v>335</v>
      </c>
      <c r="D71" s="238" t="s">
        <v>302</v>
      </c>
      <c r="E71" s="239">
        <v>0</v>
      </c>
      <c r="F71" s="270">
        <v>523250</v>
      </c>
    </row>
    <row r="72" spans="1:10" ht="15.6" x14ac:dyDescent="0.3">
      <c r="A72" s="268">
        <v>49</v>
      </c>
      <c r="B72" s="269" t="s">
        <v>356</v>
      </c>
      <c r="C72" s="245" t="s">
        <v>335</v>
      </c>
      <c r="D72" s="238" t="s">
        <v>302</v>
      </c>
      <c r="E72" s="239">
        <v>0</v>
      </c>
      <c r="F72" s="270">
        <v>418600</v>
      </c>
    </row>
    <row r="73" spans="1:10" ht="15.6" x14ac:dyDescent="0.3">
      <c r="A73" s="268">
        <v>50</v>
      </c>
      <c r="B73" s="269" t="s">
        <v>403</v>
      </c>
      <c r="C73" s="245" t="s">
        <v>301</v>
      </c>
      <c r="D73" s="238" t="s">
        <v>302</v>
      </c>
      <c r="E73" s="239"/>
      <c r="F73" s="270">
        <v>100000</v>
      </c>
    </row>
    <row r="74" spans="1:10" ht="19.5" customHeight="1" x14ac:dyDescent="0.3">
      <c r="A74" s="268">
        <v>51</v>
      </c>
      <c r="B74" s="272" t="s">
        <v>404</v>
      </c>
      <c r="C74" s="247"/>
      <c r="D74" s="238"/>
      <c r="E74" s="239"/>
      <c r="F74" s="270">
        <v>150000</v>
      </c>
    </row>
    <row r="75" spans="1:10" ht="29.25" customHeight="1" x14ac:dyDescent="0.3">
      <c r="A75" s="268">
        <v>52</v>
      </c>
      <c r="B75" s="272" t="s">
        <v>482</v>
      </c>
      <c r="C75" s="247"/>
      <c r="D75" s="238"/>
      <c r="E75" s="239"/>
      <c r="F75" s="270">
        <v>140000</v>
      </c>
    </row>
    <row r="76" spans="1:10" ht="16.5" customHeight="1" x14ac:dyDescent="0.3">
      <c r="A76" s="268">
        <v>53</v>
      </c>
      <c r="B76" s="272" t="s">
        <v>398</v>
      </c>
      <c r="C76" s="247"/>
      <c r="D76" s="238"/>
      <c r="E76" s="239"/>
      <c r="F76" s="270">
        <v>120000</v>
      </c>
    </row>
    <row r="77" spans="1:10" ht="20.25" customHeight="1" x14ac:dyDescent="0.3">
      <c r="A77" s="268">
        <v>54</v>
      </c>
      <c r="B77" s="272" t="s">
        <v>357</v>
      </c>
      <c r="C77" s="245" t="s">
        <v>335</v>
      </c>
      <c r="D77" s="238" t="s">
        <v>302</v>
      </c>
      <c r="E77" s="239">
        <v>0</v>
      </c>
      <c r="F77" s="255">
        <v>5000</v>
      </c>
    </row>
    <row r="78" spans="1:10" ht="16.2" x14ac:dyDescent="0.35">
      <c r="A78" s="268"/>
      <c r="B78" s="301" t="s">
        <v>353</v>
      </c>
      <c r="C78" s="240"/>
      <c r="D78" s="240"/>
      <c r="E78" s="242">
        <f>SUM(E70:E77)</f>
        <v>0</v>
      </c>
      <c r="F78" s="281">
        <f>SUM(F70:F77)</f>
        <v>3198209.41</v>
      </c>
      <c r="H78" s="62">
        <v>3198209.41</v>
      </c>
    </row>
    <row r="79" spans="1:10" ht="15.6" x14ac:dyDescent="0.3">
      <c r="A79" s="284">
        <v>2.4</v>
      </c>
      <c r="B79" s="475" t="s">
        <v>358</v>
      </c>
      <c r="C79" s="475"/>
      <c r="D79" s="475"/>
      <c r="E79" s="475"/>
      <c r="F79" s="475"/>
      <c r="H79" s="389"/>
    </row>
    <row r="80" spans="1:10" ht="15.6" x14ac:dyDescent="0.3">
      <c r="A80" s="268">
        <v>55</v>
      </c>
      <c r="B80" s="278" t="s">
        <v>359</v>
      </c>
      <c r="C80" s="245" t="s">
        <v>335</v>
      </c>
      <c r="D80" s="238" t="s">
        <v>302</v>
      </c>
      <c r="E80" s="239">
        <v>0</v>
      </c>
      <c r="F80" s="255">
        <v>20000</v>
      </c>
    </row>
    <row r="81" spans="1:8" ht="15.6" x14ac:dyDescent="0.3">
      <c r="A81" s="268">
        <v>56</v>
      </c>
      <c r="B81" s="278" t="s">
        <v>360</v>
      </c>
      <c r="C81" s="245" t="s">
        <v>335</v>
      </c>
      <c r="D81" s="238" t="s">
        <v>302</v>
      </c>
      <c r="E81" s="239">
        <v>0</v>
      </c>
      <c r="F81" s="255">
        <v>164904.70000000001</v>
      </c>
    </row>
    <row r="82" spans="1:8" ht="15.6" x14ac:dyDescent="0.3">
      <c r="A82" s="268">
        <v>57</v>
      </c>
      <c r="B82" s="269" t="s">
        <v>452</v>
      </c>
      <c r="C82" s="245"/>
      <c r="D82" s="250"/>
      <c r="E82" s="239"/>
      <c r="F82" s="313">
        <v>10000</v>
      </c>
    </row>
    <row r="83" spans="1:8" ht="15.6" x14ac:dyDescent="0.3">
      <c r="A83" s="268">
        <v>58</v>
      </c>
      <c r="B83" s="269" t="s">
        <v>483</v>
      </c>
      <c r="C83" s="245"/>
      <c r="D83" s="250"/>
      <c r="E83" s="239"/>
      <c r="F83" s="313">
        <v>10000</v>
      </c>
    </row>
    <row r="84" spans="1:8" ht="46.8" x14ac:dyDescent="0.3">
      <c r="A84" s="268">
        <v>59</v>
      </c>
      <c r="B84" s="272" t="s">
        <v>484</v>
      </c>
      <c r="C84" s="245"/>
      <c r="D84" s="250"/>
      <c r="E84" s="239"/>
      <c r="F84" s="313">
        <v>400000</v>
      </c>
    </row>
    <row r="85" spans="1:8" ht="31.2" x14ac:dyDescent="0.3">
      <c r="A85" s="268">
        <v>60</v>
      </c>
      <c r="B85" s="272" t="s">
        <v>485</v>
      </c>
      <c r="C85" s="245"/>
      <c r="D85" s="250"/>
      <c r="E85" s="239"/>
      <c r="F85" s="313">
        <v>10000</v>
      </c>
    </row>
    <row r="86" spans="1:8" ht="31.2" x14ac:dyDescent="0.3">
      <c r="A86" s="268">
        <v>61</v>
      </c>
      <c r="B86" s="272" t="s">
        <v>408</v>
      </c>
      <c r="C86" s="245"/>
      <c r="D86" s="250"/>
      <c r="E86" s="239"/>
      <c r="F86" s="313">
        <v>3000</v>
      </c>
    </row>
    <row r="87" spans="1:8" ht="15.6" x14ac:dyDescent="0.3">
      <c r="A87" s="268">
        <v>62</v>
      </c>
      <c r="B87" s="269" t="s">
        <v>486</v>
      </c>
      <c r="C87" s="245"/>
      <c r="D87" s="250"/>
      <c r="E87" s="239"/>
      <c r="F87" s="313">
        <v>40000</v>
      </c>
    </row>
    <row r="88" spans="1:8" ht="15.6" x14ac:dyDescent="0.3">
      <c r="A88" s="268">
        <v>63</v>
      </c>
      <c r="B88" s="269" t="s">
        <v>416</v>
      </c>
      <c r="C88" s="245"/>
      <c r="D88" s="250"/>
      <c r="E88" s="239"/>
      <c r="F88" s="313">
        <v>30000</v>
      </c>
    </row>
    <row r="89" spans="1:8" ht="15.6" x14ac:dyDescent="0.3">
      <c r="A89" s="268">
        <v>64</v>
      </c>
      <c r="B89" s="269" t="s">
        <v>361</v>
      </c>
      <c r="C89" s="245"/>
      <c r="D89" s="250"/>
      <c r="E89" s="239">
        <v>0</v>
      </c>
      <c r="F89" s="255">
        <v>30000</v>
      </c>
    </row>
    <row r="90" spans="1:8" ht="16.2" x14ac:dyDescent="0.35">
      <c r="A90" s="268"/>
      <c r="B90" s="301" t="s">
        <v>310</v>
      </c>
      <c r="C90" s="251"/>
      <c r="D90" s="251"/>
      <c r="E90" s="252">
        <f>SUM(E80:E81)</f>
        <v>0</v>
      </c>
      <c r="F90" s="281">
        <f>SUM(F80:F89)</f>
        <v>717904.7</v>
      </c>
      <c r="H90" s="62">
        <v>717904.7</v>
      </c>
    </row>
    <row r="91" spans="1:8" ht="15.6" x14ac:dyDescent="0.3">
      <c r="A91" s="268"/>
      <c r="B91" s="474" t="s">
        <v>362</v>
      </c>
      <c r="C91" s="474"/>
      <c r="D91" s="474"/>
      <c r="E91" s="253"/>
      <c r="F91" s="302">
        <f>F90+F78+F68+F57</f>
        <v>16772853.420000002</v>
      </c>
      <c r="H91" s="389"/>
    </row>
    <row r="92" spans="1:8" ht="15.6" x14ac:dyDescent="0.3">
      <c r="A92" s="268"/>
      <c r="B92" s="303"/>
      <c r="C92" s="303"/>
      <c r="D92" s="303"/>
      <c r="E92" s="253"/>
      <c r="F92" s="302"/>
    </row>
    <row r="93" spans="1:8" ht="15.6" x14ac:dyDescent="0.3">
      <c r="A93" s="285">
        <v>3</v>
      </c>
      <c r="B93" s="475" t="s">
        <v>363</v>
      </c>
      <c r="C93" s="475"/>
      <c r="D93" s="475"/>
      <c r="E93" s="475"/>
      <c r="F93" s="475"/>
    </row>
    <row r="94" spans="1:8" ht="15.6" x14ac:dyDescent="0.3">
      <c r="A94" s="284">
        <v>3.1</v>
      </c>
      <c r="B94" s="475" t="s">
        <v>364</v>
      </c>
      <c r="C94" s="475"/>
      <c r="D94" s="475"/>
      <c r="E94" s="475"/>
      <c r="F94" s="475"/>
    </row>
    <row r="95" spans="1:8" ht="32.25" customHeight="1" x14ac:dyDescent="0.3">
      <c r="A95" s="268">
        <v>65</v>
      </c>
      <c r="B95" s="279" t="s">
        <v>365</v>
      </c>
      <c r="C95" s="238" t="s">
        <v>301</v>
      </c>
      <c r="D95" s="238" t="s">
        <v>302</v>
      </c>
      <c r="E95" s="254">
        <v>0</v>
      </c>
      <c r="F95" s="270">
        <v>50000</v>
      </c>
    </row>
    <row r="96" spans="1:8" ht="31.2" x14ac:dyDescent="0.3">
      <c r="A96" s="268">
        <v>66</v>
      </c>
      <c r="B96" s="279" t="s">
        <v>487</v>
      </c>
      <c r="C96" s="238" t="s">
        <v>301</v>
      </c>
      <c r="D96" s="238" t="s">
        <v>302</v>
      </c>
      <c r="E96" s="254"/>
      <c r="F96" s="270">
        <v>150000</v>
      </c>
    </row>
    <row r="97" spans="1:8" ht="31.2" x14ac:dyDescent="0.3">
      <c r="A97" s="268">
        <v>67</v>
      </c>
      <c r="B97" s="279" t="s">
        <v>366</v>
      </c>
      <c r="C97" s="238" t="s">
        <v>301</v>
      </c>
      <c r="D97" s="238" t="s">
        <v>302</v>
      </c>
      <c r="E97" s="254">
        <v>0</v>
      </c>
      <c r="F97" s="270">
        <v>10000</v>
      </c>
    </row>
    <row r="98" spans="1:8" ht="16.2" x14ac:dyDescent="0.3">
      <c r="A98" s="268"/>
      <c r="B98" s="304" t="s">
        <v>310</v>
      </c>
      <c r="C98" s="305"/>
      <c r="D98" s="256" t="s">
        <v>367</v>
      </c>
      <c r="E98" s="257">
        <f>SUM(E95:E97)</f>
        <v>0</v>
      </c>
      <c r="F98" s="281">
        <f>SUM(F95:F97)</f>
        <v>210000</v>
      </c>
      <c r="H98" s="62">
        <v>210000</v>
      </c>
    </row>
    <row r="99" spans="1:8" ht="15.6" x14ac:dyDescent="0.3">
      <c r="A99" s="284">
        <v>3.2</v>
      </c>
      <c r="B99" s="478" t="s">
        <v>368</v>
      </c>
      <c r="C99" s="478"/>
      <c r="D99" s="478"/>
      <c r="E99" s="478"/>
      <c r="F99" s="478"/>
    </row>
    <row r="100" spans="1:8" ht="15.6" x14ac:dyDescent="0.3">
      <c r="A100" s="268">
        <v>68</v>
      </c>
      <c r="B100" s="306" t="s">
        <v>369</v>
      </c>
      <c r="C100" s="245"/>
      <c r="D100" s="245" t="s">
        <v>302</v>
      </c>
      <c r="E100" s="307"/>
      <c r="F100" s="288">
        <v>300000</v>
      </c>
    </row>
    <row r="101" spans="1:8" ht="15.6" x14ac:dyDescent="0.3">
      <c r="A101" s="268">
        <v>69</v>
      </c>
      <c r="B101" s="306" t="s">
        <v>413</v>
      </c>
      <c r="C101" s="245"/>
      <c r="D101" s="245"/>
      <c r="E101" s="307"/>
      <c r="F101" s="288">
        <v>50000</v>
      </c>
    </row>
    <row r="102" spans="1:8" ht="15.6" x14ac:dyDescent="0.3">
      <c r="A102" s="268">
        <v>70</v>
      </c>
      <c r="B102" s="306" t="s">
        <v>415</v>
      </c>
      <c r="C102" s="245"/>
      <c r="D102" s="245"/>
      <c r="E102" s="307"/>
      <c r="F102" s="288">
        <v>600000</v>
      </c>
    </row>
    <row r="103" spans="1:8" ht="15.6" x14ac:dyDescent="0.3">
      <c r="A103" s="268">
        <v>71</v>
      </c>
      <c r="B103" s="306" t="s">
        <v>38</v>
      </c>
      <c r="C103" s="245"/>
      <c r="D103" s="245"/>
      <c r="E103" s="307"/>
      <c r="F103" s="288">
        <v>250000</v>
      </c>
    </row>
    <row r="104" spans="1:8" ht="15.6" x14ac:dyDescent="0.3">
      <c r="A104" s="268">
        <v>72</v>
      </c>
      <c r="B104" s="306" t="s">
        <v>414</v>
      </c>
      <c r="C104" s="245"/>
      <c r="D104" s="245"/>
      <c r="E104" s="307"/>
      <c r="F104" s="288">
        <v>30000</v>
      </c>
    </row>
    <row r="105" spans="1:8" ht="15.6" x14ac:dyDescent="0.3">
      <c r="A105" s="268"/>
      <c r="B105" s="289" t="s">
        <v>506</v>
      </c>
      <c r="C105" s="247" t="s">
        <v>402</v>
      </c>
      <c r="D105" s="238"/>
      <c r="E105" s="239"/>
      <c r="F105" s="300">
        <v>300000</v>
      </c>
    </row>
    <row r="106" spans="1:8" ht="30" customHeight="1" x14ac:dyDescent="0.3">
      <c r="A106" s="268">
        <v>73</v>
      </c>
      <c r="B106" s="454" t="s">
        <v>370</v>
      </c>
      <c r="C106" s="455" t="s">
        <v>488</v>
      </c>
      <c r="D106" s="451" t="s">
        <v>373</v>
      </c>
      <c r="E106" s="453"/>
      <c r="F106" s="456">
        <v>859628.06</v>
      </c>
    </row>
    <row r="107" spans="1:8" ht="32.25" customHeight="1" x14ac:dyDescent="0.3">
      <c r="A107" s="268">
        <v>74</v>
      </c>
      <c r="B107" s="272" t="s">
        <v>371</v>
      </c>
      <c r="C107" s="249" t="s">
        <v>372</v>
      </c>
      <c r="D107" s="238" t="s">
        <v>373</v>
      </c>
      <c r="E107" s="255"/>
      <c r="F107" s="270">
        <v>641111.97</v>
      </c>
    </row>
    <row r="108" spans="1:8" ht="21.6" customHeight="1" x14ac:dyDescent="0.3">
      <c r="A108" s="268">
        <v>75</v>
      </c>
      <c r="B108" s="294" t="s">
        <v>490</v>
      </c>
      <c r="C108" s="249" t="s">
        <v>489</v>
      </c>
      <c r="D108" s="238" t="s">
        <v>302</v>
      </c>
      <c r="E108" s="255"/>
      <c r="F108" s="270">
        <v>70000</v>
      </c>
    </row>
    <row r="109" spans="1:8" ht="31.2" x14ac:dyDescent="0.3">
      <c r="A109" s="268">
        <v>76</v>
      </c>
      <c r="B109" s="272" t="s">
        <v>374</v>
      </c>
      <c r="C109" s="238" t="s">
        <v>309</v>
      </c>
      <c r="D109" s="238" t="s">
        <v>373</v>
      </c>
      <c r="E109" s="255"/>
      <c r="F109" s="270">
        <v>197335.82</v>
      </c>
    </row>
    <row r="110" spans="1:8" ht="46.8" x14ac:dyDescent="0.3">
      <c r="A110" s="268">
        <v>77</v>
      </c>
      <c r="B110" s="294" t="s">
        <v>491</v>
      </c>
      <c r="C110" s="249" t="s">
        <v>402</v>
      </c>
      <c r="D110" s="238" t="s">
        <v>302</v>
      </c>
      <c r="E110" s="255"/>
      <c r="F110" s="308">
        <v>1176482.5</v>
      </c>
      <c r="H110" s="62"/>
    </row>
    <row r="111" spans="1:8" ht="16.2" x14ac:dyDescent="0.35">
      <c r="A111" s="268"/>
      <c r="B111" s="301" t="s">
        <v>310</v>
      </c>
      <c r="C111" s="240"/>
      <c r="D111" s="240"/>
      <c r="E111" s="257"/>
      <c r="F111" s="281">
        <f>SUM(F100:F110)</f>
        <v>4474558.3499999996</v>
      </c>
      <c r="H111" s="62">
        <v>4074558.35</v>
      </c>
    </row>
    <row r="112" spans="1:8" ht="15.6" x14ac:dyDescent="0.3">
      <c r="A112" s="284">
        <v>3.3</v>
      </c>
      <c r="B112" s="478" t="s">
        <v>375</v>
      </c>
      <c r="C112" s="478"/>
      <c r="D112" s="478"/>
      <c r="E112" s="478"/>
      <c r="F112" s="478"/>
    </row>
    <row r="113" spans="1:10" s="18" customFormat="1" ht="31.2" x14ac:dyDescent="0.3">
      <c r="A113" s="268">
        <v>78</v>
      </c>
      <c r="B113" s="272" t="s">
        <v>507</v>
      </c>
      <c r="C113" s="238" t="s">
        <v>335</v>
      </c>
      <c r="D113" s="238" t="s">
        <v>302</v>
      </c>
      <c r="E113" s="254" t="s">
        <v>376</v>
      </c>
      <c r="F113" s="255">
        <v>200000</v>
      </c>
      <c r="J113" s="315"/>
    </row>
    <row r="114" spans="1:10" s="18" customFormat="1" ht="15.6" x14ac:dyDescent="0.3">
      <c r="A114" s="395">
        <v>79</v>
      </c>
      <c r="B114" s="396" t="s">
        <v>397</v>
      </c>
      <c r="C114" s="397"/>
      <c r="D114" s="397"/>
      <c r="E114" s="398"/>
      <c r="F114" s="399">
        <v>700000</v>
      </c>
      <c r="J114" s="315"/>
    </row>
    <row r="115" spans="1:10" ht="15.6" x14ac:dyDescent="0.3">
      <c r="A115" s="395">
        <v>80</v>
      </c>
      <c r="B115" s="396" t="s">
        <v>492</v>
      </c>
      <c r="C115" s="397" t="s">
        <v>335</v>
      </c>
      <c r="D115" s="397"/>
      <c r="E115" s="398"/>
      <c r="F115" s="399">
        <v>300000</v>
      </c>
    </row>
    <row r="116" spans="1:10" ht="15.6" x14ac:dyDescent="0.3">
      <c r="A116" s="268">
        <v>81</v>
      </c>
      <c r="B116" s="272" t="s">
        <v>377</v>
      </c>
      <c r="C116" s="238" t="s">
        <v>335</v>
      </c>
      <c r="D116" s="238" t="s">
        <v>302</v>
      </c>
      <c r="E116" s="254">
        <v>0</v>
      </c>
      <c r="F116" s="255">
        <v>20000</v>
      </c>
      <c r="H116" s="62"/>
    </row>
    <row r="117" spans="1:10" ht="16.2" x14ac:dyDescent="0.3">
      <c r="A117" s="268"/>
      <c r="B117" s="304" t="s">
        <v>310</v>
      </c>
      <c r="C117" s="256"/>
      <c r="D117" s="256"/>
      <c r="E117" s="257">
        <f>SUM(E113:E116)</f>
        <v>0</v>
      </c>
      <c r="F117" s="281">
        <f>SUM(F113:F116)</f>
        <v>1220000</v>
      </c>
      <c r="H117" s="389">
        <v>1220000</v>
      </c>
    </row>
    <row r="118" spans="1:10" ht="15.6" x14ac:dyDescent="0.3">
      <c r="A118" s="268"/>
      <c r="B118" s="474" t="s">
        <v>378</v>
      </c>
      <c r="C118" s="474"/>
      <c r="D118" s="474"/>
      <c r="E118" s="258"/>
      <c r="F118" s="302">
        <f>F117+F111+F98</f>
        <v>5904558.3499999996</v>
      </c>
      <c r="H118" s="62"/>
    </row>
    <row r="119" spans="1:10" ht="15.6" x14ac:dyDescent="0.3">
      <c r="A119" s="268"/>
      <c r="B119" s="303"/>
      <c r="C119" s="303"/>
      <c r="D119" s="303"/>
      <c r="E119" s="258"/>
      <c r="F119" s="302"/>
    </row>
    <row r="120" spans="1:10" ht="15.6" x14ac:dyDescent="0.3">
      <c r="A120" s="285">
        <v>4</v>
      </c>
      <c r="B120" s="478" t="s">
        <v>379</v>
      </c>
      <c r="C120" s="478"/>
      <c r="D120" s="478"/>
      <c r="E120" s="478"/>
      <c r="F120" s="478"/>
    </row>
    <row r="121" spans="1:10" ht="15.6" x14ac:dyDescent="0.3">
      <c r="A121" s="284">
        <v>4.0999999999999996</v>
      </c>
      <c r="B121" s="478" t="s">
        <v>380</v>
      </c>
      <c r="C121" s="478"/>
      <c r="D121" s="478"/>
      <c r="E121" s="478"/>
      <c r="F121" s="478"/>
    </row>
    <row r="122" spans="1:10" ht="31.2" x14ac:dyDescent="0.3">
      <c r="A122" s="268">
        <v>82</v>
      </c>
      <c r="B122" s="309" t="s">
        <v>381</v>
      </c>
      <c r="C122" s="238" t="s">
        <v>335</v>
      </c>
      <c r="D122" s="238" t="s">
        <v>302</v>
      </c>
      <c r="E122" s="239">
        <v>0</v>
      </c>
      <c r="F122" s="255">
        <v>50000</v>
      </c>
    </row>
    <row r="123" spans="1:10" ht="31.2" x14ac:dyDescent="0.3">
      <c r="A123" s="268">
        <v>83</v>
      </c>
      <c r="B123" s="309" t="s">
        <v>405</v>
      </c>
      <c r="C123" s="238"/>
      <c r="D123" s="238"/>
      <c r="E123" s="239"/>
      <c r="F123" s="255">
        <v>20000</v>
      </c>
    </row>
    <row r="124" spans="1:10" ht="24" customHeight="1" x14ac:dyDescent="0.3">
      <c r="A124" s="268">
        <v>84</v>
      </c>
      <c r="B124" s="309" t="s">
        <v>427</v>
      </c>
      <c r="C124" s="238"/>
      <c r="D124" s="238"/>
      <c r="E124" s="239"/>
      <c r="F124" s="255">
        <v>20000</v>
      </c>
    </row>
    <row r="125" spans="1:10" ht="15.6" x14ac:dyDescent="0.3">
      <c r="A125" s="268">
        <v>85</v>
      </c>
      <c r="B125" s="278" t="s">
        <v>382</v>
      </c>
      <c r="C125" s="238" t="s">
        <v>335</v>
      </c>
      <c r="D125" s="238" t="s">
        <v>302</v>
      </c>
      <c r="E125" s="239">
        <v>0</v>
      </c>
      <c r="F125" s="255">
        <v>100000</v>
      </c>
      <c r="H125" s="62"/>
    </row>
    <row r="126" spans="1:10" ht="16.2" x14ac:dyDescent="0.3">
      <c r="A126" s="268"/>
      <c r="B126" s="280" t="s">
        <v>310</v>
      </c>
      <c r="C126" s="240"/>
      <c r="D126" s="240"/>
      <c r="E126" s="242">
        <f>SUM(E122:E125)</f>
        <v>0</v>
      </c>
      <c r="F126" s="281">
        <f>SUM(F122:F125)</f>
        <v>190000</v>
      </c>
      <c r="H126" s="62">
        <v>190000</v>
      </c>
    </row>
    <row r="127" spans="1:10" ht="15.6" x14ac:dyDescent="0.3">
      <c r="A127" s="284">
        <v>4.2</v>
      </c>
      <c r="B127" s="475" t="s">
        <v>383</v>
      </c>
      <c r="C127" s="475"/>
      <c r="D127" s="475"/>
      <c r="E127" s="475"/>
      <c r="F127" s="475"/>
    </row>
    <row r="128" spans="1:10" ht="31.2" x14ac:dyDescent="0.3">
      <c r="A128" s="268">
        <v>86</v>
      </c>
      <c r="B128" s="294" t="s">
        <v>384</v>
      </c>
      <c r="C128" s="238" t="s">
        <v>419</v>
      </c>
      <c r="D128" s="238" t="s">
        <v>302</v>
      </c>
      <c r="E128" s="255"/>
      <c r="F128" s="308">
        <f>6613474.75+7495750</f>
        <v>14109224.75</v>
      </c>
    </row>
    <row r="129" spans="1:12" ht="46.8" x14ac:dyDescent="0.3">
      <c r="A129" s="268">
        <v>87</v>
      </c>
      <c r="B129" s="309" t="s">
        <v>493</v>
      </c>
      <c r="C129" s="238" t="s">
        <v>420</v>
      </c>
      <c r="D129" s="238" t="s">
        <v>302</v>
      </c>
      <c r="E129" s="239">
        <v>0</v>
      </c>
      <c r="F129" s="255">
        <v>400000</v>
      </c>
    </row>
    <row r="130" spans="1:12" ht="31.2" x14ac:dyDescent="0.3">
      <c r="A130" s="268">
        <v>88</v>
      </c>
      <c r="B130" s="309" t="s">
        <v>393</v>
      </c>
      <c r="C130" s="238" t="s">
        <v>420</v>
      </c>
      <c r="D130" s="238"/>
      <c r="E130" s="239"/>
      <c r="F130" s="255">
        <v>50000</v>
      </c>
    </row>
    <row r="131" spans="1:12" ht="31.2" x14ac:dyDescent="0.3">
      <c r="A131" s="268">
        <v>89</v>
      </c>
      <c r="B131" s="309" t="s">
        <v>409</v>
      </c>
      <c r="C131" s="238" t="s">
        <v>420</v>
      </c>
      <c r="D131" s="238"/>
      <c r="E131" s="239"/>
      <c r="F131" s="255">
        <v>200000</v>
      </c>
    </row>
    <row r="132" spans="1:12" ht="31.2" x14ac:dyDescent="0.3">
      <c r="A132" s="268">
        <v>90</v>
      </c>
      <c r="B132" s="450" t="s">
        <v>410</v>
      </c>
      <c r="C132" s="451" t="s">
        <v>421</v>
      </c>
      <c r="D132" s="451"/>
      <c r="E132" s="452"/>
      <c r="F132" s="453">
        <v>1289567.19</v>
      </c>
    </row>
    <row r="133" spans="1:12" ht="34.5" customHeight="1" x14ac:dyDescent="0.3">
      <c r="A133" s="268">
        <v>91</v>
      </c>
      <c r="B133" s="278" t="s">
        <v>385</v>
      </c>
      <c r="C133" s="238" t="s">
        <v>402</v>
      </c>
      <c r="D133" s="238" t="s">
        <v>302</v>
      </c>
      <c r="E133" s="239">
        <v>0</v>
      </c>
      <c r="F133" s="255">
        <v>100000</v>
      </c>
    </row>
    <row r="134" spans="1:12" ht="46.8" x14ac:dyDescent="0.3">
      <c r="A134" s="268">
        <v>92</v>
      </c>
      <c r="B134" s="279" t="s">
        <v>418</v>
      </c>
      <c r="C134" s="238" t="s">
        <v>402</v>
      </c>
      <c r="D134" s="238"/>
      <c r="E134" s="239"/>
      <c r="F134" s="255">
        <v>250000</v>
      </c>
      <c r="H134" s="62"/>
    </row>
    <row r="135" spans="1:12" ht="16.2" x14ac:dyDescent="0.3">
      <c r="A135" s="268"/>
      <c r="B135" s="280" t="s">
        <v>310</v>
      </c>
      <c r="C135" s="240"/>
      <c r="D135" s="240"/>
      <c r="E135" s="259">
        <f>SUM(E129:E133)</f>
        <v>0</v>
      </c>
      <c r="F135" s="281">
        <f>SUM(F128:F134)</f>
        <v>16398791.939999999</v>
      </c>
      <c r="H135" s="389">
        <v>16798791.940000001</v>
      </c>
    </row>
    <row r="136" spans="1:12" ht="15.6" x14ac:dyDescent="0.3">
      <c r="A136" s="268"/>
      <c r="B136" s="474" t="s">
        <v>386</v>
      </c>
      <c r="C136" s="474"/>
      <c r="D136" s="474"/>
      <c r="E136" s="260">
        <f>E135+E126</f>
        <v>0</v>
      </c>
      <c r="F136" s="302">
        <f>F135+F126</f>
        <v>16588791.939999999</v>
      </c>
    </row>
    <row r="137" spans="1:12" ht="15.6" x14ac:dyDescent="0.3">
      <c r="A137" s="285">
        <v>5</v>
      </c>
      <c r="B137" s="475" t="s">
        <v>387</v>
      </c>
      <c r="C137" s="475"/>
      <c r="D137" s="475"/>
      <c r="E137" s="475"/>
      <c r="F137" s="475"/>
    </row>
    <row r="138" spans="1:12" ht="15.6" x14ac:dyDescent="0.3">
      <c r="A138" s="284">
        <v>5.0999999999999996</v>
      </c>
      <c r="B138" s="475" t="s">
        <v>388</v>
      </c>
      <c r="C138" s="475"/>
      <c r="D138" s="475"/>
      <c r="E138" s="475"/>
      <c r="F138" s="475"/>
    </row>
    <row r="139" spans="1:12" ht="15.6" x14ac:dyDescent="0.3">
      <c r="A139" s="268">
        <v>93</v>
      </c>
      <c r="B139" s="278" t="s">
        <v>389</v>
      </c>
      <c r="C139" s="245" t="s">
        <v>335</v>
      </c>
      <c r="D139" s="238" t="s">
        <v>302</v>
      </c>
      <c r="E139" s="239"/>
      <c r="F139" s="255">
        <v>10000</v>
      </c>
      <c r="L139" s="137">
        <v>33419094.710000001</v>
      </c>
    </row>
    <row r="140" spans="1:12" ht="31.2" x14ac:dyDescent="0.3">
      <c r="A140" s="268">
        <v>94</v>
      </c>
      <c r="B140" s="279" t="s">
        <v>406</v>
      </c>
      <c r="C140" s="245"/>
      <c r="D140" s="238"/>
      <c r="E140" s="239"/>
      <c r="F140" s="255">
        <v>10000</v>
      </c>
    </row>
    <row r="141" spans="1:12" ht="31.2" x14ac:dyDescent="0.3">
      <c r="A141" s="268">
        <v>95</v>
      </c>
      <c r="B141" s="279" t="s">
        <v>399</v>
      </c>
      <c r="C141" s="245"/>
      <c r="D141" s="238"/>
      <c r="E141" s="239"/>
      <c r="F141" s="255">
        <v>10000</v>
      </c>
    </row>
    <row r="142" spans="1:12" ht="15.6" x14ac:dyDescent="0.3">
      <c r="A142" s="268">
        <v>96</v>
      </c>
      <c r="B142" s="278" t="s">
        <v>407</v>
      </c>
      <c r="C142" s="245" t="s">
        <v>335</v>
      </c>
      <c r="D142" s="238">
        <v>0</v>
      </c>
      <c r="E142" s="239"/>
      <c r="F142" s="255">
        <v>100000</v>
      </c>
      <c r="H142" s="62"/>
    </row>
    <row r="143" spans="1:12" ht="16.2" x14ac:dyDescent="0.35">
      <c r="A143" s="268"/>
      <c r="B143" s="301" t="s">
        <v>310</v>
      </c>
      <c r="C143" s="240"/>
      <c r="D143" s="240"/>
      <c r="E143" s="242"/>
      <c r="F143" s="281">
        <f>SUM(F139:F142)</f>
        <v>130000</v>
      </c>
      <c r="H143" s="62">
        <v>130000</v>
      </c>
    </row>
    <row r="144" spans="1:12" ht="15.6" x14ac:dyDescent="0.3">
      <c r="A144" s="284">
        <v>5.2</v>
      </c>
      <c r="B144" s="475" t="s">
        <v>390</v>
      </c>
      <c r="C144" s="475"/>
      <c r="D144" s="475"/>
      <c r="E144" s="475"/>
      <c r="F144" s="475"/>
    </row>
    <row r="145" spans="1:8" ht="15.6" x14ac:dyDescent="0.3">
      <c r="A145" s="268">
        <v>97</v>
      </c>
      <c r="B145" s="279" t="s">
        <v>391</v>
      </c>
      <c r="C145" s="245" t="s">
        <v>335</v>
      </c>
      <c r="D145" s="238" t="s">
        <v>302</v>
      </c>
      <c r="E145" s="239">
        <v>0</v>
      </c>
      <c r="F145" s="255">
        <v>20000</v>
      </c>
      <c r="H145" s="62"/>
    </row>
    <row r="146" spans="1:8" ht="16.2" x14ac:dyDescent="0.35">
      <c r="A146" s="268"/>
      <c r="B146" s="301" t="s">
        <v>310</v>
      </c>
      <c r="C146" s="240"/>
      <c r="D146" s="240"/>
      <c r="E146" s="261">
        <v>0</v>
      </c>
      <c r="F146" s="281">
        <f>SUM(F145:F145)</f>
        <v>20000</v>
      </c>
      <c r="H146" s="389">
        <v>20000</v>
      </c>
    </row>
    <row r="147" spans="1:8" ht="15.6" x14ac:dyDescent="0.3">
      <c r="A147" s="268"/>
      <c r="B147" s="476" t="s">
        <v>392</v>
      </c>
      <c r="C147" s="476"/>
      <c r="D147" s="476"/>
      <c r="E147" s="253"/>
      <c r="F147" s="302">
        <f>F143+F146</f>
        <v>150000</v>
      </c>
      <c r="H147" s="389"/>
    </row>
    <row r="148" spans="1:8" ht="16.2" x14ac:dyDescent="0.35">
      <c r="A148" s="268"/>
      <c r="B148" s="310" t="s">
        <v>103</v>
      </c>
      <c r="C148" s="310"/>
      <c r="D148" s="310"/>
      <c r="E148" s="311"/>
      <c r="F148" s="312">
        <f>F147+F136+F118+F91+F45</f>
        <v>41814845.590000004</v>
      </c>
      <c r="H148" s="389">
        <f>SUM(H16:H147)</f>
        <v>41814845.590000004</v>
      </c>
    </row>
  </sheetData>
  <mergeCells count="28">
    <mergeCell ref="B47:F47"/>
    <mergeCell ref="A1:F1"/>
    <mergeCell ref="A2:F2"/>
    <mergeCell ref="B4:F4"/>
    <mergeCell ref="B5:F5"/>
    <mergeCell ref="B17:F17"/>
    <mergeCell ref="B23:F23"/>
    <mergeCell ref="B32:F32"/>
    <mergeCell ref="B37:F37"/>
    <mergeCell ref="B41:F41"/>
    <mergeCell ref="B46:F46"/>
    <mergeCell ref="B127:F127"/>
    <mergeCell ref="B58:F58"/>
    <mergeCell ref="B69:F69"/>
    <mergeCell ref="B79:F79"/>
    <mergeCell ref="B91:D91"/>
    <mergeCell ref="B93:F93"/>
    <mergeCell ref="B94:F94"/>
    <mergeCell ref="B99:F99"/>
    <mergeCell ref="B112:F112"/>
    <mergeCell ref="B118:D118"/>
    <mergeCell ref="B120:F120"/>
    <mergeCell ref="B121:F121"/>
    <mergeCell ref="B136:D136"/>
    <mergeCell ref="B137:F137"/>
    <mergeCell ref="B138:F138"/>
    <mergeCell ref="B144:F144"/>
    <mergeCell ref="B147:D147"/>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4F8EF-D8E1-41D7-A199-D376471D4600}">
  <dimension ref="A1:E18"/>
  <sheetViews>
    <sheetView zoomScale="170" zoomScaleNormal="170" workbookViewId="0">
      <selection activeCell="E9" sqref="E9"/>
    </sheetView>
  </sheetViews>
  <sheetFormatPr defaultRowHeight="14.4" x14ac:dyDescent="0.3"/>
  <cols>
    <col min="1" max="1" width="6.33203125" customWidth="1"/>
    <col min="2" max="2" width="37.6640625" customWidth="1"/>
    <col min="3" max="3" width="12" customWidth="1"/>
    <col min="5" max="5" width="14.33203125" bestFit="1" customWidth="1"/>
  </cols>
  <sheetData>
    <row r="1" spans="1:5" ht="20.399999999999999" x14ac:dyDescent="0.35">
      <c r="A1" s="381"/>
      <c r="B1" s="480" t="s">
        <v>455</v>
      </c>
      <c r="C1" s="481"/>
      <c r="D1" s="481"/>
      <c r="E1" s="482"/>
    </row>
    <row r="2" spans="1:5" ht="15.6" x14ac:dyDescent="0.3">
      <c r="A2" s="381"/>
      <c r="B2" s="383" t="s">
        <v>459</v>
      </c>
      <c r="C2" s="384" t="s">
        <v>460</v>
      </c>
      <c r="D2" s="384" t="s">
        <v>461</v>
      </c>
      <c r="E2" s="385" t="s">
        <v>462</v>
      </c>
    </row>
    <row r="3" spans="1:5" ht="15.6" x14ac:dyDescent="0.3">
      <c r="A3" s="381"/>
      <c r="B3" s="383" t="s">
        <v>463</v>
      </c>
      <c r="C3" s="384"/>
      <c r="D3" s="384"/>
      <c r="E3" s="385"/>
    </row>
    <row r="4" spans="1:5" ht="15.6" x14ac:dyDescent="0.3">
      <c r="B4" s="386" t="s">
        <v>456</v>
      </c>
      <c r="C4" s="141" t="s">
        <v>457</v>
      </c>
      <c r="D4" s="141" t="s">
        <v>302</v>
      </c>
      <c r="E4" s="152">
        <v>966214</v>
      </c>
    </row>
    <row r="5" spans="1:5" ht="15.6" x14ac:dyDescent="0.3">
      <c r="B5" s="386"/>
      <c r="C5" s="141"/>
      <c r="D5" s="141"/>
      <c r="E5" s="152"/>
    </row>
    <row r="6" spans="1:5" ht="15.6" x14ac:dyDescent="0.3">
      <c r="B6" s="383" t="s">
        <v>326</v>
      </c>
      <c r="C6" s="141"/>
      <c r="D6" s="141"/>
      <c r="E6" s="152"/>
    </row>
    <row r="7" spans="1:5" ht="15.6" x14ac:dyDescent="0.3">
      <c r="B7" s="386" t="s">
        <v>458</v>
      </c>
      <c r="C7" s="141" t="s">
        <v>335</v>
      </c>
      <c r="D7" s="141" t="s">
        <v>302</v>
      </c>
      <c r="E7" s="152">
        <v>289864</v>
      </c>
    </row>
    <row r="8" spans="1:5" ht="15.6" x14ac:dyDescent="0.3">
      <c r="B8" s="403"/>
      <c r="C8" s="141"/>
      <c r="D8" s="141"/>
      <c r="E8" s="387"/>
    </row>
    <row r="9" spans="1:5" ht="16.2" thickBot="1" x14ac:dyDescent="0.35">
      <c r="B9" s="404" t="s">
        <v>470</v>
      </c>
      <c r="C9" s="388"/>
      <c r="D9" s="388"/>
      <c r="E9" s="405">
        <f>SUM(E4:E8)</f>
        <v>1256078</v>
      </c>
    </row>
    <row r="17" spans="3:3" ht="15" thickBot="1" x14ac:dyDescent="0.35"/>
    <row r="18" spans="3:3" ht="15" thickBot="1" x14ac:dyDescent="0.35">
      <c r="C18" s="382"/>
    </row>
  </sheetData>
  <mergeCells count="1">
    <mergeCell ref="B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77481-9BEC-4944-A08C-B11B9825938D}">
  <dimension ref="A1:C4"/>
  <sheetViews>
    <sheetView workbookViewId="0">
      <selection activeCell="G19" sqref="G19"/>
    </sheetView>
  </sheetViews>
  <sheetFormatPr defaultRowHeight="14.4" x14ac:dyDescent="0.3"/>
  <cols>
    <col min="3" max="3" width="12.77734375" bestFit="1" customWidth="1"/>
  </cols>
  <sheetData>
    <row r="1" spans="1:3" x14ac:dyDescent="0.3">
      <c r="A1" s="460" t="s">
        <v>508</v>
      </c>
      <c r="B1" s="460"/>
      <c r="C1" s="461">
        <v>2090742.28</v>
      </c>
    </row>
    <row r="3" spans="1:3" x14ac:dyDescent="0.3">
      <c r="A3" t="s">
        <v>509</v>
      </c>
      <c r="C3" s="62">
        <v>890742.28</v>
      </c>
    </row>
    <row r="4" spans="1:3" x14ac:dyDescent="0.3">
      <c r="A4" t="s">
        <v>510</v>
      </c>
      <c r="C4" s="62">
        <v>1200000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221F3-2B9F-4D74-AE86-69A84A406AEA}">
  <dimension ref="A1:N51"/>
  <sheetViews>
    <sheetView tabSelected="1" topLeftCell="A41" zoomScale="140" zoomScaleNormal="140" workbookViewId="0">
      <selection activeCell="E51" sqref="E51"/>
    </sheetView>
  </sheetViews>
  <sheetFormatPr defaultRowHeight="14.4" x14ac:dyDescent="0.3"/>
  <cols>
    <col min="1" max="1" width="6.77734375" customWidth="1"/>
    <col min="2" max="2" width="49.109375" customWidth="1"/>
    <col min="3" max="3" width="17.77734375" customWidth="1"/>
    <col min="4" max="4" width="15.109375" customWidth="1"/>
    <col min="5" max="5" width="18.88671875" customWidth="1"/>
    <col min="7" max="7" width="16" customWidth="1"/>
    <col min="10" max="10" width="31.5546875" customWidth="1"/>
    <col min="11" max="11" width="15" customWidth="1"/>
    <col min="12" max="12" width="17.44140625" customWidth="1"/>
    <col min="13" max="13" width="16" customWidth="1"/>
    <col min="14" max="14" width="21.6640625" customWidth="1"/>
    <col min="15" max="15" width="14.6640625" customWidth="1"/>
  </cols>
  <sheetData>
    <row r="1" spans="1:14" ht="18" thickBot="1" x14ac:dyDescent="0.35">
      <c r="A1" s="408"/>
      <c r="B1" s="491" t="s">
        <v>500</v>
      </c>
      <c r="C1" s="491"/>
      <c r="D1" s="491"/>
      <c r="E1" s="492"/>
    </row>
    <row r="2" spans="1:14" ht="31.2" x14ac:dyDescent="0.3">
      <c r="A2" s="422" t="s">
        <v>293</v>
      </c>
      <c r="B2" s="429" t="s">
        <v>294</v>
      </c>
      <c r="C2" s="430" t="s">
        <v>295</v>
      </c>
      <c r="D2" s="430" t="s">
        <v>296</v>
      </c>
      <c r="E2" s="431" t="s">
        <v>412</v>
      </c>
    </row>
    <row r="3" spans="1:14" ht="15.6" x14ac:dyDescent="0.3">
      <c r="A3" s="423"/>
      <c r="B3" s="488" t="s">
        <v>495</v>
      </c>
      <c r="C3" s="489"/>
      <c r="D3" s="489"/>
      <c r="E3" s="490"/>
    </row>
    <row r="4" spans="1:14" ht="15.6" x14ac:dyDescent="0.3">
      <c r="A4" s="423"/>
      <c r="B4" s="432" t="s">
        <v>498</v>
      </c>
      <c r="C4" s="406"/>
      <c r="D4" s="406"/>
      <c r="E4" s="409">
        <v>11815842</v>
      </c>
    </row>
    <row r="5" spans="1:14" ht="15.6" x14ac:dyDescent="0.3">
      <c r="A5" s="423"/>
      <c r="B5" s="432" t="s">
        <v>497</v>
      </c>
      <c r="C5" s="406"/>
      <c r="D5" s="406"/>
      <c r="E5" s="409">
        <v>343200</v>
      </c>
    </row>
    <row r="6" spans="1:14" ht="15.6" x14ac:dyDescent="0.3">
      <c r="A6" s="423"/>
      <c r="B6" s="433" t="s">
        <v>499</v>
      </c>
      <c r="C6" s="406"/>
      <c r="D6" s="406"/>
      <c r="E6" s="410">
        <f>SUM(E4:E5)</f>
        <v>12159042</v>
      </c>
      <c r="G6">
        <v>12159042</v>
      </c>
      <c r="J6" t="s">
        <v>511</v>
      </c>
      <c r="K6" s="137">
        <v>400001.81</v>
      </c>
      <c r="M6" s="62">
        <v>4800021.72</v>
      </c>
    </row>
    <row r="7" spans="1:14" ht="15.6" x14ac:dyDescent="0.3">
      <c r="A7" s="423"/>
      <c r="B7" s="434"/>
      <c r="C7" s="406"/>
      <c r="D7" s="406"/>
      <c r="E7" s="411"/>
      <c r="J7" t="s">
        <v>512</v>
      </c>
      <c r="K7" s="137">
        <v>54000.24</v>
      </c>
      <c r="M7" s="62">
        <v>648002.88</v>
      </c>
    </row>
    <row r="8" spans="1:14" ht="15.6" x14ac:dyDescent="0.3">
      <c r="A8" s="423"/>
      <c r="B8" s="435"/>
      <c r="C8" s="407"/>
      <c r="D8" s="407"/>
      <c r="E8" s="412"/>
      <c r="K8" s="462">
        <f>SUM(K6:K7)</f>
        <v>454002.05</v>
      </c>
      <c r="L8" s="463"/>
      <c r="M8" s="463">
        <f>SUM(M6:M7)</f>
        <v>5448024.5999999996</v>
      </c>
      <c r="N8" s="463">
        <v>5448024.5999999996</v>
      </c>
    </row>
    <row r="9" spans="1:14" ht="15.6" x14ac:dyDescent="0.3">
      <c r="A9" s="413"/>
      <c r="B9" s="488" t="s">
        <v>496</v>
      </c>
      <c r="C9" s="489"/>
      <c r="D9" s="489"/>
      <c r="E9" s="490"/>
    </row>
    <row r="10" spans="1:14" ht="15.6" x14ac:dyDescent="0.3">
      <c r="A10" s="424">
        <v>1</v>
      </c>
      <c r="B10" s="486" t="s">
        <v>298</v>
      </c>
      <c r="C10" s="478"/>
      <c r="D10" s="478"/>
      <c r="E10" s="487"/>
      <c r="J10" t="s">
        <v>513</v>
      </c>
      <c r="K10" s="62">
        <v>93246.43</v>
      </c>
      <c r="M10" s="137">
        <v>1118957.1599999999</v>
      </c>
    </row>
    <row r="11" spans="1:14" ht="15.6" x14ac:dyDescent="0.3">
      <c r="A11" s="425">
        <v>1.5</v>
      </c>
      <c r="B11" s="484" t="s">
        <v>326</v>
      </c>
      <c r="C11" s="475"/>
      <c r="D11" s="475"/>
      <c r="E11" s="485"/>
      <c r="J11">
        <v>13.5</v>
      </c>
      <c r="K11" s="137">
        <v>12588.27</v>
      </c>
      <c r="M11" s="62">
        <v>151059.24</v>
      </c>
    </row>
    <row r="12" spans="1:14" ht="15.6" x14ac:dyDescent="0.3">
      <c r="A12" s="426">
        <v>22</v>
      </c>
      <c r="B12" s="436" t="s">
        <v>476</v>
      </c>
      <c r="C12" s="238" t="s">
        <v>342</v>
      </c>
      <c r="D12" s="238" t="s">
        <v>302</v>
      </c>
      <c r="E12" s="414">
        <v>7703</v>
      </c>
      <c r="M12" s="462">
        <f>SUM(M10:M11)</f>
        <v>1270016.3999999999</v>
      </c>
      <c r="N12" s="62">
        <v>1270016.3999999999</v>
      </c>
    </row>
    <row r="13" spans="1:14" ht="16.2" x14ac:dyDescent="0.3">
      <c r="A13" s="426"/>
      <c r="B13" s="437" t="s">
        <v>310</v>
      </c>
      <c r="C13" s="240"/>
      <c r="D13" s="240"/>
      <c r="E13" s="415">
        <v>7703</v>
      </c>
      <c r="F13" t="s">
        <v>464</v>
      </c>
    </row>
    <row r="14" spans="1:14" ht="15.6" x14ac:dyDescent="0.3">
      <c r="A14" s="425">
        <v>1.6</v>
      </c>
      <c r="B14" s="486" t="s">
        <v>329</v>
      </c>
      <c r="C14" s="478"/>
      <c r="D14" s="478"/>
      <c r="E14" s="487"/>
      <c r="J14" t="s">
        <v>514</v>
      </c>
      <c r="K14" s="62">
        <v>109442</v>
      </c>
      <c r="M14" s="464">
        <v>1313304</v>
      </c>
    </row>
    <row r="15" spans="1:14" ht="19.8" customHeight="1" x14ac:dyDescent="0.3">
      <c r="A15" s="426">
        <v>24</v>
      </c>
      <c r="B15" s="438" t="s">
        <v>330</v>
      </c>
      <c r="C15" s="238" t="s">
        <v>402</v>
      </c>
      <c r="D15" s="238" t="s">
        <v>302</v>
      </c>
      <c r="E15" s="414">
        <v>7703</v>
      </c>
      <c r="K15" s="62">
        <v>14774.67</v>
      </c>
      <c r="M15" s="464">
        <v>177296.04</v>
      </c>
    </row>
    <row r="16" spans="1:14" ht="16.2" x14ac:dyDescent="0.3">
      <c r="A16" s="426"/>
      <c r="B16" s="437" t="s">
        <v>310</v>
      </c>
      <c r="C16" s="240"/>
      <c r="D16" s="240"/>
      <c r="E16" s="415">
        <v>7703</v>
      </c>
      <c r="F16" t="s">
        <v>464</v>
      </c>
      <c r="K16" s="463">
        <f>SUM(K14:K15)</f>
        <v>124216.67</v>
      </c>
      <c r="M16" s="463">
        <f>SUM(M14:M15)</f>
        <v>1490600.04</v>
      </c>
      <c r="N16" s="62">
        <v>1490600.04</v>
      </c>
    </row>
    <row r="17" spans="1:14" ht="15.6" x14ac:dyDescent="0.3">
      <c r="A17" s="426"/>
      <c r="B17" s="439" t="s">
        <v>331</v>
      </c>
      <c r="C17" s="243"/>
      <c r="D17" s="243"/>
      <c r="E17" s="416">
        <v>15406</v>
      </c>
      <c r="G17">
        <v>15406</v>
      </c>
    </row>
    <row r="18" spans="1:14" ht="15.6" x14ac:dyDescent="0.3">
      <c r="A18" s="427">
        <v>2</v>
      </c>
      <c r="B18" s="484" t="s">
        <v>332</v>
      </c>
      <c r="C18" s="475"/>
      <c r="D18" s="475"/>
      <c r="E18" s="485"/>
      <c r="J18" t="s">
        <v>515</v>
      </c>
      <c r="K18" s="137">
        <v>89972.76</v>
      </c>
      <c r="M18" s="62">
        <v>1079673.1200000001</v>
      </c>
    </row>
    <row r="19" spans="1:14" ht="15.6" x14ac:dyDescent="0.3">
      <c r="A19" s="425">
        <v>2.4</v>
      </c>
      <c r="B19" s="484" t="s">
        <v>358</v>
      </c>
      <c r="C19" s="475"/>
      <c r="D19" s="475"/>
      <c r="E19" s="485"/>
      <c r="M19" s="62">
        <v>145755.87</v>
      </c>
    </row>
    <row r="20" spans="1:14" ht="31.2" x14ac:dyDescent="0.3">
      <c r="A20" s="426">
        <v>60</v>
      </c>
      <c r="B20" s="438" t="s">
        <v>471</v>
      </c>
      <c r="C20" s="245" t="s">
        <v>335</v>
      </c>
      <c r="D20" s="238" t="s">
        <v>302</v>
      </c>
      <c r="E20" s="414">
        <v>10950</v>
      </c>
      <c r="M20" s="463">
        <f>SUM(M18:M19)</f>
        <v>1225428.9900000002</v>
      </c>
      <c r="N20" s="137">
        <v>1225428.99</v>
      </c>
    </row>
    <row r="21" spans="1:14" ht="15.6" x14ac:dyDescent="0.3">
      <c r="A21" s="426">
        <v>61</v>
      </c>
      <c r="B21" s="436" t="s">
        <v>472</v>
      </c>
      <c r="C21" s="245" t="s">
        <v>335</v>
      </c>
      <c r="D21" s="238" t="s">
        <v>302</v>
      </c>
      <c r="E21" s="414">
        <v>16000</v>
      </c>
    </row>
    <row r="22" spans="1:14" ht="16.2" x14ac:dyDescent="0.35">
      <c r="A22" s="426"/>
      <c r="B22" s="440" t="s">
        <v>310</v>
      </c>
      <c r="C22" s="251"/>
      <c r="D22" s="251"/>
      <c r="E22" s="415">
        <v>26950</v>
      </c>
    </row>
    <row r="23" spans="1:14" ht="15.6" x14ac:dyDescent="0.3">
      <c r="A23" s="426"/>
      <c r="B23" s="483" t="s">
        <v>362</v>
      </c>
      <c r="C23" s="474"/>
      <c r="D23" s="474"/>
      <c r="E23" s="417">
        <f>SUM(E20:E21)</f>
        <v>26950</v>
      </c>
      <c r="F23" t="s">
        <v>464</v>
      </c>
      <c r="G23">
        <v>26950</v>
      </c>
      <c r="J23" t="s">
        <v>516</v>
      </c>
      <c r="K23" s="62">
        <v>25276.99</v>
      </c>
      <c r="M23" s="62">
        <v>303323.88</v>
      </c>
    </row>
    <row r="24" spans="1:14" ht="15.6" x14ac:dyDescent="0.3">
      <c r="A24" s="426"/>
      <c r="B24" s="441"/>
      <c r="C24" s="303"/>
      <c r="D24" s="303"/>
      <c r="E24" s="417"/>
      <c r="M24" s="137">
        <v>40948.720000000001</v>
      </c>
    </row>
    <row r="25" spans="1:14" ht="15.6" x14ac:dyDescent="0.3">
      <c r="A25" s="427">
        <v>3</v>
      </c>
      <c r="B25" s="484" t="s">
        <v>363</v>
      </c>
      <c r="C25" s="475"/>
      <c r="D25" s="475"/>
      <c r="E25" s="485"/>
      <c r="M25" s="463">
        <f>SUM(M23:M24)</f>
        <v>344272.6</v>
      </c>
      <c r="N25" s="137">
        <v>344272.6</v>
      </c>
    </row>
    <row r="26" spans="1:14" ht="15.6" x14ac:dyDescent="0.3">
      <c r="A26" s="425">
        <v>3.1</v>
      </c>
      <c r="B26" s="484" t="s">
        <v>364</v>
      </c>
      <c r="C26" s="475"/>
      <c r="D26" s="475"/>
      <c r="E26" s="485"/>
    </row>
    <row r="27" spans="1:14" ht="15.6" x14ac:dyDescent="0.3">
      <c r="A27" s="426">
        <v>64</v>
      </c>
      <c r="B27" s="438" t="s">
        <v>473</v>
      </c>
      <c r="C27" s="238" t="s">
        <v>301</v>
      </c>
      <c r="D27" s="238" t="s">
        <v>302</v>
      </c>
      <c r="E27" s="418">
        <v>5544</v>
      </c>
    </row>
    <row r="28" spans="1:14" ht="31.2" x14ac:dyDescent="0.3">
      <c r="A28" s="426">
        <v>66</v>
      </c>
      <c r="B28" s="438" t="s">
        <v>366</v>
      </c>
      <c r="C28" s="238" t="s">
        <v>301</v>
      </c>
      <c r="D28" s="238" t="s">
        <v>302</v>
      </c>
      <c r="E28" s="418">
        <v>6000</v>
      </c>
      <c r="J28" t="s">
        <v>517</v>
      </c>
      <c r="K28" s="62">
        <v>50678.99</v>
      </c>
      <c r="M28" s="62">
        <v>608147.88</v>
      </c>
    </row>
    <row r="29" spans="1:14" ht="16.2" x14ac:dyDescent="0.3">
      <c r="A29" s="426"/>
      <c r="B29" s="442" t="s">
        <v>310</v>
      </c>
      <c r="C29" s="305"/>
      <c r="D29" s="256" t="s">
        <v>367</v>
      </c>
      <c r="E29" s="415">
        <v>11544</v>
      </c>
      <c r="F29" t="s">
        <v>464</v>
      </c>
      <c r="M29" s="62">
        <v>82099.960000000006</v>
      </c>
    </row>
    <row r="30" spans="1:14" ht="15.6" x14ac:dyDescent="0.3">
      <c r="A30" s="425">
        <v>3.2</v>
      </c>
      <c r="B30" s="486" t="s">
        <v>368</v>
      </c>
      <c r="C30" s="478"/>
      <c r="D30" s="478"/>
      <c r="E30" s="487"/>
      <c r="M30" s="463">
        <f>SUM(M28:M29)</f>
        <v>690247.84</v>
      </c>
      <c r="N30" s="62">
        <v>690247.84</v>
      </c>
    </row>
    <row r="31" spans="1:14" ht="31.2" x14ac:dyDescent="0.3">
      <c r="A31" s="426"/>
      <c r="B31" s="443" t="s">
        <v>494</v>
      </c>
      <c r="C31" s="245" t="s">
        <v>342</v>
      </c>
      <c r="D31" s="245"/>
      <c r="E31" s="419">
        <v>15395</v>
      </c>
    </row>
    <row r="32" spans="1:14" ht="15.6" x14ac:dyDescent="0.3">
      <c r="A32" s="426"/>
      <c r="B32" s="443"/>
      <c r="C32" s="245"/>
      <c r="D32" s="245"/>
      <c r="E32" s="419"/>
      <c r="J32" t="s">
        <v>518</v>
      </c>
      <c r="K32" s="137">
        <v>15976.66</v>
      </c>
      <c r="M32" s="62">
        <v>191719.92</v>
      </c>
    </row>
    <row r="33" spans="1:14" ht="16.2" customHeight="1" x14ac:dyDescent="0.35">
      <c r="A33" s="426"/>
      <c r="B33" s="440" t="s">
        <v>310</v>
      </c>
      <c r="C33" s="240"/>
      <c r="D33" s="240"/>
      <c r="E33" s="415">
        <v>15395</v>
      </c>
      <c r="F33" t="s">
        <v>464</v>
      </c>
      <c r="M33" s="62">
        <v>25882.19</v>
      </c>
    </row>
    <row r="34" spans="1:14" ht="15.6" x14ac:dyDescent="0.3">
      <c r="A34" s="425">
        <v>3.3</v>
      </c>
      <c r="B34" s="486" t="s">
        <v>375</v>
      </c>
      <c r="C34" s="478"/>
      <c r="D34" s="478"/>
      <c r="E34" s="487"/>
      <c r="M34" s="463">
        <f>SUM(M32:M33)</f>
        <v>217602.11000000002</v>
      </c>
      <c r="N34" s="137">
        <v>217602.11</v>
      </c>
    </row>
    <row r="35" spans="1:14" ht="15.6" x14ac:dyDescent="0.3">
      <c r="A35" s="426"/>
      <c r="B35" s="444" t="s">
        <v>377</v>
      </c>
      <c r="C35" s="238" t="s">
        <v>335</v>
      </c>
      <c r="D35" s="238" t="s">
        <v>302</v>
      </c>
      <c r="E35" s="414">
        <v>19247</v>
      </c>
    </row>
    <row r="36" spans="1:14" ht="16.2" x14ac:dyDescent="0.3">
      <c r="A36" s="426"/>
      <c r="B36" s="442" t="s">
        <v>310</v>
      </c>
      <c r="C36" s="256"/>
      <c r="D36" s="256"/>
      <c r="E36" s="415">
        <v>19247</v>
      </c>
      <c r="F36" t="s">
        <v>464</v>
      </c>
      <c r="J36" t="s">
        <v>519</v>
      </c>
      <c r="K36" s="137">
        <v>19163.96</v>
      </c>
      <c r="M36" s="62">
        <v>229967.52</v>
      </c>
    </row>
    <row r="37" spans="1:14" ht="15.6" x14ac:dyDescent="0.3">
      <c r="A37" s="426"/>
      <c r="B37" s="483" t="s">
        <v>378</v>
      </c>
      <c r="C37" s="474"/>
      <c r="D37" s="474"/>
      <c r="E37" s="417">
        <v>46186</v>
      </c>
      <c r="G37">
        <v>46186</v>
      </c>
      <c r="M37" s="62">
        <v>31045.62</v>
      </c>
    </row>
    <row r="38" spans="1:14" ht="15.6" x14ac:dyDescent="0.3">
      <c r="A38" s="426"/>
      <c r="B38" s="441"/>
      <c r="C38" s="303"/>
      <c r="D38" s="303"/>
      <c r="E38" s="417"/>
      <c r="F38" t="s">
        <v>477</v>
      </c>
      <c r="M38" s="463">
        <f>SUM(M36:M37)</f>
        <v>261013.13999999998</v>
      </c>
      <c r="N38" s="137">
        <v>261013.14</v>
      </c>
    </row>
    <row r="39" spans="1:14" ht="15.6" x14ac:dyDescent="0.3">
      <c r="A39" s="427">
        <v>4</v>
      </c>
      <c r="B39" s="486" t="s">
        <v>379</v>
      </c>
      <c r="C39" s="478"/>
      <c r="D39" s="478"/>
      <c r="E39" s="487"/>
    </row>
    <row r="40" spans="1:14" ht="15.6" x14ac:dyDescent="0.3">
      <c r="A40" s="425">
        <v>4.0999999999999996</v>
      </c>
      <c r="B40" s="486" t="s">
        <v>380</v>
      </c>
      <c r="C40" s="478"/>
      <c r="D40" s="478"/>
      <c r="E40" s="487"/>
    </row>
    <row r="41" spans="1:14" ht="15.6" x14ac:dyDescent="0.3">
      <c r="A41" s="426"/>
      <c r="B41" s="445"/>
      <c r="C41" s="238" t="s">
        <v>335</v>
      </c>
      <c r="D41" s="238" t="s">
        <v>302</v>
      </c>
      <c r="E41" s="414"/>
      <c r="J41" t="s">
        <v>520</v>
      </c>
      <c r="K41" s="62">
        <v>8041.94</v>
      </c>
      <c r="M41" s="62">
        <v>96503.28</v>
      </c>
    </row>
    <row r="42" spans="1:14" ht="15.6" x14ac:dyDescent="0.3">
      <c r="A42" s="426"/>
      <c r="B42" s="445" t="s">
        <v>475</v>
      </c>
      <c r="C42" s="238"/>
      <c r="D42" s="238"/>
      <c r="E42" s="414">
        <v>13098</v>
      </c>
      <c r="M42" s="62">
        <v>13027.94</v>
      </c>
    </row>
    <row r="43" spans="1:14" ht="15.6" x14ac:dyDescent="0.3">
      <c r="A43" s="426"/>
      <c r="B43" s="445" t="s">
        <v>474</v>
      </c>
      <c r="C43" s="238"/>
      <c r="D43" s="238"/>
      <c r="E43" s="414">
        <v>10000</v>
      </c>
      <c r="M43" s="463">
        <f>SUM(M41:M42)</f>
        <v>109531.22</v>
      </c>
      <c r="N43" s="137">
        <v>109531.22</v>
      </c>
    </row>
    <row r="44" spans="1:14" ht="16.2" x14ac:dyDescent="0.3">
      <c r="A44" s="426"/>
      <c r="B44" s="437" t="s">
        <v>310</v>
      </c>
      <c r="C44" s="240"/>
      <c r="D44" s="240"/>
      <c r="E44" s="415">
        <v>23098</v>
      </c>
    </row>
    <row r="45" spans="1:14" ht="15.6" x14ac:dyDescent="0.3">
      <c r="A45" s="426"/>
      <c r="B45" s="483" t="s">
        <v>386</v>
      </c>
      <c r="C45" s="474"/>
      <c r="D45" s="474"/>
      <c r="E45" s="417">
        <v>23098</v>
      </c>
      <c r="F45" t="s">
        <v>464</v>
      </c>
      <c r="G45">
        <v>23098</v>
      </c>
    </row>
    <row r="46" spans="1:14" ht="16.8" thickBot="1" x14ac:dyDescent="0.4">
      <c r="A46" s="428"/>
      <c r="B46" s="446" t="s">
        <v>103</v>
      </c>
      <c r="C46" s="420"/>
      <c r="D46" s="420"/>
      <c r="E46" s="421">
        <v>111640</v>
      </c>
      <c r="G46" s="62">
        <f>SUM(G6:G45)</f>
        <v>12270682</v>
      </c>
      <c r="J46" t="s">
        <v>521</v>
      </c>
      <c r="K46" s="137">
        <v>10672.36</v>
      </c>
      <c r="M46" s="62">
        <v>128068.32</v>
      </c>
    </row>
    <row r="47" spans="1:14" x14ac:dyDescent="0.3">
      <c r="M47" s="137">
        <v>17289.22</v>
      </c>
    </row>
    <row r="48" spans="1:14" x14ac:dyDescent="0.3">
      <c r="M48" s="463">
        <f>SUM(M46:M47)</f>
        <v>145357.54</v>
      </c>
      <c r="N48" s="137">
        <v>145357.54</v>
      </c>
    </row>
    <row r="49" spans="5:14" x14ac:dyDescent="0.3">
      <c r="E49" s="62">
        <v>111640</v>
      </c>
      <c r="N49" s="389">
        <f>SUM(N8:N48)</f>
        <v>11202094.479999999</v>
      </c>
    </row>
    <row r="50" spans="5:14" ht="15.6" x14ac:dyDescent="0.3">
      <c r="E50" s="409">
        <v>343200</v>
      </c>
    </row>
    <row r="51" spans="5:14" x14ac:dyDescent="0.3">
      <c r="E51" s="389">
        <f>SUM(E49:E50)</f>
        <v>454840</v>
      </c>
    </row>
  </sheetData>
  <mergeCells count="17">
    <mergeCell ref="B3:E3"/>
    <mergeCell ref="B9:E9"/>
    <mergeCell ref="B1:E1"/>
    <mergeCell ref="B14:E14"/>
    <mergeCell ref="B18:E18"/>
    <mergeCell ref="B19:E19"/>
    <mergeCell ref="B10:E10"/>
    <mergeCell ref="B11:E11"/>
    <mergeCell ref="B39:E39"/>
    <mergeCell ref="B40:E40"/>
    <mergeCell ref="B45:D45"/>
    <mergeCell ref="B23:D23"/>
    <mergeCell ref="B25:E25"/>
    <mergeCell ref="B26:E26"/>
    <mergeCell ref="B30:E30"/>
    <mergeCell ref="B34:E34"/>
    <mergeCell ref="B37:D37"/>
  </mergeCells>
  <pageMargins left="0.7" right="0.7" top="0.75" bottom="0.75" header="0.3" footer="0.3"/>
  <pageSetup scale="10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2727C-F6C1-4ED8-B930-1FF98CCA1B16}">
  <dimension ref="A1:C1"/>
  <sheetViews>
    <sheetView workbookViewId="0">
      <selection activeCell="C2" sqref="C2"/>
    </sheetView>
  </sheetViews>
  <sheetFormatPr defaultRowHeight="14.4" x14ac:dyDescent="0.3"/>
  <sheetData>
    <row r="1" spans="1:3" x14ac:dyDescent="0.3">
      <c r="A1" t="s">
        <v>444</v>
      </c>
      <c r="C1">
        <v>30000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IGF EXPENDITURE</vt:lpstr>
      <vt:lpstr>IGF REVENUE</vt:lpstr>
      <vt:lpstr>DACF EXPENDITURE</vt:lpstr>
      <vt:lpstr>DACF-RFG</vt:lpstr>
      <vt:lpstr>MPs CF</vt:lpstr>
      <vt:lpstr>GOG</vt:lpstr>
      <vt:lpstr>DONOR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Asokore Mampong</cp:lastModifiedBy>
  <cp:lastPrinted>2025-11-18T09:52:23Z</cp:lastPrinted>
  <dcterms:created xsi:type="dcterms:W3CDTF">2166-01-01T01:20:50Z</dcterms:created>
  <dcterms:modified xsi:type="dcterms:W3CDTF">2025-11-24T09:48:22Z</dcterms:modified>
</cp:coreProperties>
</file>